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август" sheetId="1" r:id="rId1"/>
  </sheets>
  <externalReferences>
    <externalReference r:id="rId4"/>
    <externalReference r:id="rId5"/>
  </externalReferences>
  <definedNames>
    <definedName name="_xlnm.Print_Area" localSheetId="0">'август'!$B$2:$H$297</definedName>
  </definedNames>
  <calcPr fullCalcOnLoad="1"/>
</workbook>
</file>

<file path=xl/sharedStrings.xml><?xml version="1.0" encoding="utf-8"?>
<sst xmlns="http://schemas.openxmlformats.org/spreadsheetml/2006/main" count="534" uniqueCount="522">
  <si>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</si>
  <si>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</si>
  <si>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Прочие поступления от использования имущества, находящегося в собственности поселений</t>
  </si>
  <si>
    <t>Прочие поступления от использования имущества, находящегося в собственности муниципальных районов</t>
  </si>
  <si>
    <t>188 1 16 21050 05 0000 140</t>
  </si>
  <si>
    <t>Доходы бюджетов от продажи квартир, находящихся в собственности поселений</t>
  </si>
  <si>
    <t xml:space="preserve">к плану 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</si>
  <si>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 поселений</t>
  </si>
  <si>
    <t xml:space="preserve"> 182 1 06 06023 10 0000 110 </t>
  </si>
  <si>
    <t xml:space="preserve"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</t>
  </si>
  <si>
    <t>182 1 06 06023 05 0000 110</t>
  </si>
  <si>
    <t>182 1 06 06023 00 0000 110</t>
  </si>
  <si>
    <t>182 1 06 06013 10 0000 110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</si>
  <si>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</si>
  <si>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182 1 06 06013 05 0000 110</t>
  </si>
  <si>
    <t xml:space="preserve"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</t>
  </si>
  <si>
    <t>182 1 06 06013 00 0000 110</t>
  </si>
  <si>
    <t>000 1 16 90050 05 0000 140</t>
  </si>
  <si>
    <t>081 1 16 90050 05 0000 140</t>
  </si>
  <si>
    <t>Денежные взыскания (штрафы) за административные правонарушения в области дорожного движения</t>
  </si>
  <si>
    <t>188 1 16 90050 05 0000 140</t>
  </si>
  <si>
    <t>498 1 16 90050 05 0000 140</t>
  </si>
  <si>
    <t>340 1 16 90050 05 0000 140</t>
  </si>
  <si>
    <t>170 1 16 90050 05 0000 140</t>
  </si>
  <si>
    <t>- подпрограмма "Строительство сельских школ ХМАО-Югры"</t>
  </si>
  <si>
    <t>- подпрограмма "Развитие материально-технической базы учреждений физической культуры и спорта"</t>
  </si>
  <si>
    <t>Доходы от возмещения ущерба при возникновении страховых случаев, зачисляемые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</si>
  <si>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и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</si>
  <si>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и поселений</t>
  </si>
  <si>
    <t>500 2 02 03024 05 0015 151</t>
  </si>
  <si>
    <t xml:space="preserve"> Прочие неналоговые доходы  бюджетов муниципальных районов</t>
  </si>
  <si>
    <t>000 1 19 00000 00 0000 000</t>
  </si>
  <si>
    <t>ВОЗВРАТ ОСТАТКОВ СУБСИДИЙ И СУБВЕНЦИЙ ПРОШЛЫХ ЛЕТ</t>
  </si>
  <si>
    <t>Возврат остатков субсидий и субвенций из бюджетов муниципальных районов</t>
  </si>
  <si>
    <t xml:space="preserve">182 1 01 02050 01 0000 110 </t>
  </si>
  <si>
    <t>Доходы бюджетов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</si>
  <si>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430 1 14 02032 05 0000 410</t>
  </si>
  <si>
    <t xml:space="preserve"> 020 1 11 05010 10 0000 120      </t>
  </si>
  <si>
    <t>430 1 14 01000 00 0000 410</t>
  </si>
  <si>
    <t>500 1 15 02050 05 0000 140</t>
  </si>
  <si>
    <t>Денежные взыскания (штрафы) и иные суммы , взыскиваемые с лиц, виновных в совершении преступлений, и в возмещение ущерба по имуществу, зачисляемые в местные бюджеты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</si>
  <si>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</si>
  <si>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</si>
  <si>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Ущерб природным ресурсам, начисляемый согласно Актов определения ущерба (Департамент имущественных отношений)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</si>
  <si>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по ветеринарному и фитосанитарному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</si>
  <si>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(ГИБДД)</t>
  </si>
  <si>
    <t>Прочие поступления от денежных взысканий (штрафов) и иных сумм в возмещение ущерба, зачисляемые в  бюджеты муниципальных районов (Гостехнадзор)</t>
  </si>
  <si>
    <t>Денежные взыскания (штрафы) за нарушение законодательства в области охраны окружающей среды (УООПС ХМАО-ЮГРЫ)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</si>
  <si>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технологическому и экологическому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</si>
  <si>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федеральной миграционной службы по ХМАО-Югре)</t>
  </si>
  <si>
    <t>188 1 16 30000 00 0000 140</t>
  </si>
  <si>
    <t>430 1 16 23050 05 0000 140</t>
  </si>
  <si>
    <t>430 1 16 90050 05 0000 140</t>
  </si>
  <si>
    <t>500 1 17 01050 05 0000 180</t>
  </si>
  <si>
    <t>500 1 17 05050 05 0000 180</t>
  </si>
  <si>
    <t>500 1 19 05010 05 0000 151</t>
  </si>
  <si>
    <t>500 2 02 01999 05 0000 151</t>
  </si>
  <si>
    <t>Прочие дотации муниципальным районам</t>
  </si>
  <si>
    <t>Субсидии бюджетам муниципальных районов на бюджетные инвестиции в объекты капитального строительства собственности  муниципальных образований (ОБ)</t>
  </si>
  <si>
    <t>Программа "Развитие и модернизации жилищно-коммунального комплекса ХМАО-Югры" на 2005-2012 годы</t>
  </si>
  <si>
    <t>Программа "Централизованное электроснабжение населенных пунктов ХМАО"</t>
  </si>
  <si>
    <t>- подпрограмма "Развитие материально-технической базы дошкольных образовательных учреждений в ХМАО-Югре на 2007-2010 годы""</t>
  </si>
  <si>
    <t>- подпрограмма "Строительство комплексов социальной сферы ХМАО-Югры"</t>
  </si>
  <si>
    <t xml:space="preserve">Прочие субсидии бюджетам муниципальных районов </t>
  </si>
  <si>
    <t>Субвенции  бюджетам муниципальных районов на осуществление полномочий по подготовке проведения статистических переписей (ФБ)</t>
  </si>
  <si>
    <t>Субвенции  бюджетам муниципальных районов на государственную регистрацию актов гражданского состояния (ФБ)</t>
  </si>
  <si>
    <t>Субвенции  бюджетам муниципальных районов на государственную регистрацию актов гражданского состояния (ОБ)</t>
  </si>
  <si>
    <t>Субвенции бюджетам муниципальных районов на составление (изменение и дополнение) списка кандидатов в присяжные заседатели федеральных судов общей юрисдикции  РФ (ФБ)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</si>
  <si>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 (ФБ)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</si>
  <si>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</si>
  <si>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 xml:space="preserve">Субвенции бюджетам муниципальных районов на выполнение передаваемых полномочий субъектов РФ </t>
  </si>
  <si>
    <t>Субвенции бюджетам муниципальных районов для обеспечение полномочий по проведениею аттестации педагогических работников муниципальных образовательных учреждений на первую и вторую квалификационные категории</t>
  </si>
  <si>
    <t>Субвенции на реализацию основных общеобразовательных программ в муниципальных общеобразовательных учреждениях(ОБ)</t>
  </si>
  <si>
    <t>Субвенции на предоставление и обеспечение мер социальной поддержки детям-сиротам и детям,  оставшимся без попечения родителей, а также лицам из числа детей-сирот и детей, оставшихся без попечения родителей</t>
  </si>
  <si>
    <t>Субвенции на создание и обеспечение деятельности административных комиссий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</si>
  <si>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</si>
  <si>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обеспечение прав детей-инвалидов  и семей, имеющих детей-инвалидов на образование, воспитание и обучение </t>
  </si>
  <si>
    <t>Субвенции на поддержку сельскохозяйственного производства</t>
  </si>
  <si>
    <t>500 2 02 04999 05 0000 151</t>
  </si>
  <si>
    <t>Субвенции местным бюджетам на осуществление деятельности по опеке и попечительству</t>
  </si>
  <si>
    <t>Субвенции на участие в реализации программы "Социально-экономической развитие коренных малочисленных народов Севера ХМАО-Югры" на 2008-2012 годы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</si>
  <si>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</si>
  <si>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</si>
  <si>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</si>
  <si>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</si>
  <si>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ИНЫЕ МЕЖБЮДЖЕТНЫЕ ТРАНСФЕРТЫ</t>
  </si>
  <si>
    <t>330 2 02 02104 05 0000 151</t>
  </si>
  <si>
    <t>500 2 02 02077 05 0000 151</t>
  </si>
  <si>
    <t>500 2 02 02077 05 0010 151</t>
  </si>
  <si>
    <t>330 2 02 02077 05 0011 151</t>
  </si>
  <si>
    <t>500 2 02 02077 05 0012 151</t>
  </si>
  <si>
    <t>330 2 02 02077 05 0013 151</t>
  </si>
  <si>
    <t>500 2 02 02077 05 0020 151</t>
  </si>
  <si>
    <t>500 2 02 02077 05 0030 151</t>
  </si>
  <si>
    <t>500 2 02 02077 05 0031 151</t>
  </si>
  <si>
    <t>500 2 02 02077 05 0032 151</t>
  </si>
  <si>
    <t>500 2 02 02077 05 0040 151</t>
  </si>
  <si>
    <t>500 2 02 02077 05 0041 151</t>
  </si>
  <si>
    <t>500 2 02 02077 05 0042 151</t>
  </si>
  <si>
    <t>330 2 02 02077 05 0000 151</t>
  </si>
  <si>
    <t>500 2 02 02077 05 0043 151</t>
  </si>
  <si>
    <t>330 2 02 03002 05 0000 151</t>
  </si>
  <si>
    <t>500 2 02 03003 05 0000 151</t>
  </si>
  <si>
    <t>500 2 02 03007 05 0000 151</t>
  </si>
  <si>
    <t>500 2 02 03021 05 0000 151</t>
  </si>
  <si>
    <t>500 2 02 03024 05 0000 151</t>
  </si>
  <si>
    <t>500 2 02 03024 05 0001 151</t>
  </si>
  <si>
    <t>500 2 02 03024 05 0002 151</t>
  </si>
  <si>
    <t>500 2 02 03024 05 0003 151</t>
  </si>
  <si>
    <t>500 2 02 03024 05 0004 151</t>
  </si>
  <si>
    <t>500 2 02 03024 05 0005 151</t>
  </si>
  <si>
    <t>500 2 02 03024 05 0006 151</t>
  </si>
  <si>
    <t>500 2 02 03024 05 0007 151</t>
  </si>
  <si>
    <t>500 2 02 03024 05 0008 151</t>
  </si>
  <si>
    <t>500 2 02 03024 05 0009 151</t>
  </si>
  <si>
    <t>500 2 02 03024 05 0010 151</t>
  </si>
  <si>
    <t>500 2 02 03024 05 0011 151</t>
  </si>
  <si>
    <t>500 2 02 03024 05 0012 151</t>
  </si>
  <si>
    <t>500 2 02 03024 05 0014 151</t>
  </si>
  <si>
    <t>500 2 02 03029 05 0000 151</t>
  </si>
  <si>
    <t>500 2 02 04012 05 0000151</t>
  </si>
  <si>
    <t>500 2 02 04014 05 0000151</t>
  </si>
  <si>
    <t>Доходы от продажи услуг, оказываемых учреждениями, находящихся в ведении органов местного самоуправления муниципальных районов</t>
  </si>
  <si>
    <t>000 3 00 00000 00 0000 000</t>
  </si>
  <si>
    <t>000 3 02 01050 05 0000 130</t>
  </si>
  <si>
    <t>230 3 02 01050 05 0000 130</t>
  </si>
  <si>
    <t>240 3 02 01050 05 0000 130</t>
  </si>
  <si>
    <t>260 3 02 01050 05 0000 130</t>
  </si>
  <si>
    <t>020 3 02 01050 05 0021 130</t>
  </si>
  <si>
    <t>430 3 02 01050 05 0026 130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</si>
  <si>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 муниципальных унитарных предприятий 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</si>
  <si>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</si>
  <si>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 xml:space="preserve">Доходы бюджетов от продажи квартир, находящихся в собственности муниципальных районов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</si>
  <si>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</si>
  <si>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500 2 02 03003 05 0001 151</t>
  </si>
  <si>
    <t>500 2 02 03003 05 0002 151</t>
  </si>
  <si>
    <t xml:space="preserve">Субвенции  бюджетам муниципальных районов на  государственную регистрацию актов гражданского состояния </t>
  </si>
  <si>
    <t>500 2 02 03022 05 0002 151</t>
  </si>
  <si>
    <t>Налог на доходы физических лиц с доходов, полученных ввиде процентов по облигациям с ипотечным покрытием, эмитированным до 1 января 2007 года, а такжес доходов учредителей доверительного управления ипотечным покрытием, полученнных на основании приобретения ипотечных сертификатов участия, выданных управляющим ипотечным покрытием до 1 января 2007 года</t>
  </si>
  <si>
    <t>192 1 16 90050 05 0000 140</t>
  </si>
  <si>
    <t>000 1 08 04000 01 0000 110</t>
  </si>
  <si>
    <t>177 1 16 90050 05 0000 140</t>
  </si>
  <si>
    <t>500 1 11 03050 05 0000 120</t>
  </si>
  <si>
    <t xml:space="preserve">430 1 11 05010 05 0000 120       </t>
  </si>
  <si>
    <t>Доходы, получаемые в виде арендной платы за земельные участки, государственная собственность  на которые не разганичена,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</si>
  <si>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расположеныв границах территорий муниципальных районов,а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</si>
  <si>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 в границахпоселений,а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</si>
  <si>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 , а также средства от продажи права на заключение договоров аренды за земли,  находящиеся в собственности муниципальных районов</t>
  </si>
  <si>
    <t>430 1 11 05020 00 0000 120</t>
  </si>
  <si>
    <t>430 1 11 05035 05 0000 120</t>
  </si>
  <si>
    <t>430 1 14 01050 05 0000 410</t>
  </si>
  <si>
    <t>Доходы от продажи земельных участков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</si>
  <si>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</si>
  <si>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бюджетам муниципальных районов на ежемесячное денежное вознаграждение за классное руководство(ФБ)</t>
  </si>
  <si>
    <t>Субвенции бюджетам муниципальных районов на ежемесячное денежное вознаграждение за классное руководство(ОБ)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</si>
  <si>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</si>
  <si>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Целевые сборы с граждан и предприятий, учреждений, организаций</t>
  </si>
  <si>
    <t>141 1 16 28000 01 0000 140</t>
  </si>
  <si>
    <t>177 1 16 27000 01 0000 140</t>
  </si>
  <si>
    <t>Субвенции на организацию денежных выплат медицинским работникам, обслуживающим малокомплектные терапевтические участки, участки врачей общей практики муниципальных систем здравоохранения</t>
  </si>
  <si>
    <t>Субвенции на предоставление социальной поддержки педагогическим работникам и иным категориям граждан, проживающим и работающим в сельской местности, рабочих поселках (поселках городского типа) ХМАО-Югры по оплате жилого помещения и коммунальных услуг</t>
  </si>
  <si>
    <t>годовому</t>
  </si>
  <si>
    <t>182 1 06 01030 10 0000 110</t>
  </si>
  <si>
    <t xml:space="preserve">Налог на имущество физических лиц, взимаемой по ставке, применяемой к объекту налогообложения, расположенному в границах межселенной территории </t>
  </si>
  <si>
    <t xml:space="preserve"> </t>
  </si>
  <si>
    <t>Налог на имущество физических лиц, взимаемой по ставке, применяемой к объекту налогообложения, расположенному в границах поселений</t>
  </si>
  <si>
    <t xml:space="preserve">182 1 09 03022 03 0000 110 </t>
  </si>
  <si>
    <t>Платежи за добычу углеводородного сырья</t>
  </si>
  <si>
    <t>000 1 13 00000 00 0000 000</t>
  </si>
  <si>
    <t>ДОХОДЫ ОТ ОКАЗАНИЯ ПЛАТНЫХ УСЛУГ И КОМПЕНСАЦИИ ЗАТРАТ ГОСУДАРСТВА</t>
  </si>
  <si>
    <t>072 1 16 25060 01 0000 140</t>
  </si>
  <si>
    <t>ДОХОДЫ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</si>
  <si>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</si>
  <si>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Субвенции на бесплатное изготовление и ремонт зубных протезов</t>
  </si>
  <si>
    <t>Субвенции на обеспечение бесплатными молочными продуктами питания детей до трёх лет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</si>
  <si>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(ФБ)</t>
  </si>
  <si>
    <t>Субсидии на капитальные вложения:</t>
  </si>
  <si>
    <t xml:space="preserve"> - подпрограмма "Газоснабжение населенных пунктов ХМАО-Югры"</t>
  </si>
  <si>
    <t>- подпрограмма "Реконструкция и развитие объектов теплоснабжения населенных пунктов ХМАО-Югры"</t>
  </si>
  <si>
    <t>- подпрограмма "Обеспечение качественной питьевой водой населения ХМАО-Югры"</t>
  </si>
  <si>
    <t>Программа "Улучшение жилищных условий населения ХМАО-Югры" на 2005-2015 годы</t>
  </si>
  <si>
    <t>- подпрограмма "Обеспечение жильем граждан, проживающих в жилых помещениях непригодных для проживания"</t>
  </si>
  <si>
    <t>- подпрограмма "Обеспечение жилыми помещениями граждан из числа коренных малочисленных народов в ХМАО-Югре"</t>
  </si>
  <si>
    <t>- подпрограмма "Проектирование и строительство инженерных сетей"</t>
  </si>
  <si>
    <t>Программа развития материально-технической базы отраслей социальной сферы в ХМАО-Югры</t>
  </si>
  <si>
    <t>- подпрограмма "Развитие материально-технической базы учреждений образования в ХМАО-Югры"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</si>
  <si>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</si>
  <si>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</si>
  <si>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</si>
  <si>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</si>
  <si>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</si>
  <si>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доходов</t>
  </si>
  <si>
    <t>к плану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</si>
  <si>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</si>
  <si>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</si>
  <si>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</si>
  <si>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</si>
  <si>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</si>
  <si>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</si>
  <si>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</si>
  <si>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</si>
  <si>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</si>
  <si>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 xml:space="preserve">ИТОГО  ДОХОДОВ: 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</si>
  <si>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</si>
  <si>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</si>
  <si>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</si>
  <si>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</si>
  <si>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</si>
  <si>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</si>
  <si>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</si>
  <si>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</si>
  <si>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</si>
  <si>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</si>
  <si>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</si>
  <si>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</si>
  <si>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</si>
  <si>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</si>
  <si>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ДОХОДЫ</t>
  </si>
  <si>
    <t>182 1 05 01000 01 0000 110</t>
  </si>
  <si>
    <t xml:space="preserve">182 1 05 01010 01 1000 110 </t>
  </si>
  <si>
    <t>Единый налог, взимаемый с налогоплательщиков, выбравших в качестве объекта налогообложения  доходы</t>
  </si>
  <si>
    <t>182 1 05 01020 01 1000 110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</si>
  <si>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</si>
  <si>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</si>
  <si>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182 1 05 02000 01 0000 110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</si>
  <si>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</si>
  <si>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</si>
  <si>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</si>
  <si>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</si>
  <si>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</si>
  <si>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</si>
  <si>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</si>
  <si>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</si>
  <si>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</si>
  <si>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</si>
  <si>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</si>
  <si>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</si>
  <si>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</si>
  <si>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</si>
  <si>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</si>
  <si>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</si>
  <si>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</si>
  <si>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</si>
  <si>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</si>
  <si>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</si>
  <si>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</si>
  <si>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</si>
  <si>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</si>
  <si>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</si>
  <si>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000 1 11 05010 00 0000 120</t>
  </si>
  <si>
    <t>000 1 11 05030 00 0000 120</t>
  </si>
  <si>
    <t>060 1 11 05035 10 0000 120</t>
  </si>
  <si>
    <t>330 2 02 04004 05 0031 151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</si>
  <si>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</si>
  <si>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</si>
  <si>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</si>
  <si>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</si>
  <si>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</si>
  <si>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 xml:space="preserve"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</si>
  <si>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</si>
  <si>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</si>
  <si>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</si>
  <si>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</si>
  <si>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</si>
  <si>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 xml:space="preserve">000 1 09 07030 05 0000 110     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</si>
  <si>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</si>
  <si>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</si>
  <si>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</si>
  <si>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</si>
  <si>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</si>
  <si>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</si>
  <si>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000 2 02 02000 00 0000 151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</si>
  <si>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</si>
  <si>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</si>
  <si>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</si>
  <si>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</si>
  <si>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</si>
  <si>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</si>
  <si>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</si>
  <si>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</si>
  <si>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</si>
  <si>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</si>
  <si>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</si>
  <si>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</si>
  <si>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Транспортный налог </t>
  </si>
  <si>
    <t>Транспортный налог с организаций</t>
  </si>
  <si>
    <t>Транспортный налог с физических лиц</t>
  </si>
  <si>
    <t xml:space="preserve">182 1 06 04000 02 0000 110 </t>
  </si>
  <si>
    <t>182 1 06  04011 02 0000 110</t>
  </si>
  <si>
    <t xml:space="preserve"> 182 1 06  04012 02 0000 110</t>
  </si>
  <si>
    <t xml:space="preserve">182 1 06 01000 00 0000 110 </t>
  </si>
  <si>
    <t>182 1 06 01030 05 0000 110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</si>
  <si>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</si>
  <si>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</si>
  <si>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</si>
  <si>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</si>
  <si>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</si>
  <si>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</si>
  <si>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</si>
  <si>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</si>
  <si>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060 1 14 02032 05 0000 410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</si>
  <si>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</si>
  <si>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</si>
  <si>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Платежи, взимаемые организациями муниципальных районов за выполнение определенных функций</t>
  </si>
  <si>
    <t>Невыясненные поступления, зачисляемые в 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</si>
  <si>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</si>
  <si>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Дотации из Регионального фонда финансовой поддержки муниципальных районов (ОБ) - дотации бюджетам муниципальных районов на выравнивание уровня бюджетной обеспеченности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</si>
  <si>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</si>
  <si>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</si>
  <si>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</si>
  <si>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</si>
  <si>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</si>
  <si>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Прочие поступления от денежных взысканий (штрафов) и иных сумм в возмещение ущерба, зачисляемые в  бюджеты муниципальных районов (Центр ГИМС МЧС  по ХМАО-Югре)</t>
  </si>
  <si>
    <t>500 2 02 03021 05 0001 151</t>
  </si>
  <si>
    <t>500 2 02 03021 05 0002 151</t>
  </si>
  <si>
    <t>330 2 02 03027 05 0001 151</t>
  </si>
  <si>
    <t>500 2 02 04005 05 0001 151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</si>
  <si>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</si>
  <si>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</si>
  <si>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</si>
  <si>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</si>
  <si>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</si>
  <si>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</si>
  <si>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</si>
  <si>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</si>
  <si>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</si>
  <si>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</si>
  <si>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</si>
  <si>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</si>
  <si>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182 1 16 06000 01 0000 140</t>
  </si>
  <si>
    <t>Денежные взыскания (штрафы) за нарушение Федерального закона "О пожарной безопасности"</t>
  </si>
  <si>
    <t>000 1 09 07000 05 0000 110</t>
  </si>
  <si>
    <t>000 1 09 07050 05 0000 110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</si>
  <si>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</si>
  <si>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</si>
  <si>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</si>
  <si>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Денежные взыскания (штрафы) за административные правонарушения в области налогов и сборов, предусмотренные КоАП РФ</t>
  </si>
  <si>
    <t>Дененжные взыскания (штрафы) за нарушение законодательства о применении контрольно-кассовой техники при осуществление наличных денежных расчетов и (или) расчет с использованием  платежных карт</t>
  </si>
  <si>
    <t>340 1 16 25050 05 0000 140</t>
  </si>
  <si>
    <t xml:space="preserve">Денежные взыскания (штрафы) за нарушение земельного законодательства </t>
  </si>
  <si>
    <t>000 1 17 05050 05 0000 180</t>
  </si>
  <si>
    <t xml:space="preserve"> Прочие неналоговые доходы  ДЗИОиП</t>
  </si>
  <si>
    <t xml:space="preserve"> Прочие неналоговые доходы  Комитет по финансам</t>
  </si>
  <si>
    <t>430 1 17 05050 05 0000 180</t>
  </si>
  <si>
    <t>500 2 02 02024 05 0000 151</t>
  </si>
  <si>
    <t>500 2 02 02024 05 0001 151</t>
  </si>
  <si>
    <t>500 2 02 02024 05 0002 151</t>
  </si>
  <si>
    <t>500 2 02 03020 05 0001 151</t>
  </si>
  <si>
    <t>500 2 02 03015 05 0001 151</t>
  </si>
  <si>
    <t>Субвенция на совершенствование организации питания учащихся общеобразовательных школ</t>
  </si>
  <si>
    <t>430 3 03 02050 05 0026 180</t>
  </si>
  <si>
    <t xml:space="preserve">Налог на доходы физических лиц с доходов, полученных физическими лицами, являющимися налоговыми резидентами РФ, в виде дивидендов от долевого участия в деятельности организаций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</si>
  <si>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материальной выгоды от экономии на процентах при получении заемных (кредитных) средств </t>
  </si>
  <si>
    <t>500 2 02 02999 05 0000 151</t>
  </si>
  <si>
    <t>500 2 02 02089 05 0002 151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</si>
  <si>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бюджетов</t>
  </si>
  <si>
    <t>430 1 11 05025 05 0000 120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</si>
  <si>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</si>
  <si>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</si>
  <si>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182 1 09 04050 05 0000 110   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</si>
  <si>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образованию)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</si>
  <si>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здравоохранению)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</si>
  <si>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культуре и кинофикации)</t>
  </si>
  <si>
    <t>Доходы от продажи услуг, оказываемых учреждениями, находящихся в ведении органов местного самоуправления муниципальных районов (Егерьская служба)</t>
  </si>
  <si>
    <t>Доходы от продажи услуг, оказываемых учреждениями, находящихся в ведении органов местного самоуправления муниципальных районов ( Газета "Наш район")</t>
  </si>
  <si>
    <t xml:space="preserve">Дотации бюджетам муниципальных районов на поддержку мер по обеспечению сбалансированности бюджетов (ОБ) </t>
  </si>
  <si>
    <t>500 2 02 03027 05 0000 151</t>
  </si>
  <si>
    <t>500 2 02 03027 05 0002 151</t>
  </si>
  <si>
    <t>500 2 02 03029 05 0002 151</t>
  </si>
  <si>
    <t>500 2 02 03029 05 0001 151</t>
  </si>
  <si>
    <t>430 1 11 01050 05 0000 120</t>
  </si>
  <si>
    <t>Доходы в виде прибыли, приходящейся на доли в уставных (складочных) капиталах хозяйственных товариществ и обществ, или дивендов по акциям, принадлежащим муниципальным районам</t>
  </si>
  <si>
    <t>000 1 11 09000 00 0000 120</t>
  </si>
  <si>
    <t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</si>
  <si>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430 1 11 09045 05 0000 120</t>
  </si>
  <si>
    <t>500 2 02 01008 05 0000 151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</si>
  <si>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</si>
  <si>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020 1 14 06014 10 0000 430</t>
  </si>
  <si>
    <t>500 2 02 03026 05 0002 151</t>
  </si>
  <si>
    <t>130 1 16 90050 05 0000 140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</si>
  <si>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(Служба по контролю и надзору в сфере здравоохранения ХМАО-Югры)</t>
  </si>
  <si>
    <t>160 1 16 90050 05 0000 140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</si>
  <si>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ветеринарии  ХМАО-Югры)</t>
  </si>
  <si>
    <t>020 1 16 90050 05 0024 140</t>
  </si>
  <si>
    <t>Прочие поступления от денежных взысканий (штрафов) и иных сумм в возмещение ущерба, зачисляемые в бюджеты муниципальных районов ( административная комиссия)</t>
  </si>
  <si>
    <t>020 1 16 90050 05 0029 140</t>
  </si>
  <si>
    <t>Прочие поступления от денежных взысканий (штрафов) и иных сумм в возмещение ущерба, зачисляемые в бюджеты муниципальных районов (КДНС и ЗП)</t>
  </si>
  <si>
    <t>- подпрограмма " Строительство и (или ) приобретение жилых помещений для предоставления на условиях социального найма, формирование маневренного фонда"</t>
  </si>
  <si>
    <t>500 2 02 02077 05 0044 151</t>
  </si>
  <si>
    <t>- подпрограмма " Развитие материально-технической базы учреждений здравоохранения ХМАО-Югры</t>
  </si>
  <si>
    <t>500 2 02 02077 05 0050 151</t>
  </si>
  <si>
    <t>Программа "Развитие материально-технической базы дошкольных образовательных учреждений В ХМАО-Югре" на 2007-2010 годы</t>
  </si>
  <si>
    <t>500 2 02 02077 05 0060 151</t>
  </si>
  <si>
    <t>Программа "Государственая поддержка агропромышленного комплекса ХМАО-Югры"</t>
  </si>
  <si>
    <t>500 2 02 02999 05 0001 151</t>
  </si>
  <si>
    <t>500 2 02 02999 05 0002 151</t>
  </si>
  <si>
    <t>500 2 02 02999 05 0003 151</t>
  </si>
  <si>
    <t>Субсидии на повышение оплаты труда работников бюджетной сферы и муниципальных служащих</t>
  </si>
  <si>
    <t>Денежные выплаты медицинскому персоналу амбулаторий</t>
  </si>
  <si>
    <t>Субсидии на финансовое обеспечение дополнительной медицинской помощи, оказываемой врачами -терапевтами участковыми, врачами-педиаторамиучастковыми, врачами общей практики(семейными врачами), медицинскими сестрами участковыми, врачей терапевтов участковых, врачей-педиаторов участковых, медицинскими сестрами, врачей общей практики (семейных врачей)</t>
  </si>
  <si>
    <t>Субвенция из регионального фонда компенсаций на исполнение полномочий по расчету и распределению дотаций поселениям, входящим в состав муниципального района</t>
  </si>
  <si>
    <t>430 1 14 02033 10 0000 410</t>
  </si>
  <si>
    <t>020 1 11 09045 10 0000 120</t>
  </si>
  <si>
    <t>Доходы бюджетов от реализации имущества, находящегося в оперативном управлении учреждений, находящихся в собственности поселений</t>
  </si>
  <si>
    <t>020 3 02 01050 10 0000 130</t>
  </si>
  <si>
    <t>Доходы от продажи услуг, оказываемых учреждениями, находящихся в ведении органов местного самоуправления поселений</t>
  </si>
  <si>
    <t>020 1 11 05025 10 0000 120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</si>
  <si>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</si>
  <si>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020 1 17 01050 10 0000 180</t>
  </si>
  <si>
    <t>Невыясненные поступления, зачисляемые в  бюджеты поселений</t>
  </si>
  <si>
    <t>500 2 02 03024 05 0013 151</t>
  </si>
  <si>
    <t>500 2 02 02077 05 0033 151</t>
  </si>
  <si>
    <t>500 2 02 02077 05 0034 151</t>
  </si>
  <si>
    <t>020 1 17 05050 05 0000 180</t>
  </si>
  <si>
    <t xml:space="preserve"> Прочие неналоговые доходы Администрация</t>
  </si>
  <si>
    <t>430 114 06013 05 0000 430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</si>
  <si>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</si>
  <si>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000 1 14 06000 00 0000 430</t>
  </si>
  <si>
    <t>430 114 06025 05 0000 430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</si>
  <si>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</si>
  <si>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020 1 13 03050 10 0000 130</t>
  </si>
  <si>
    <t>500 2 02 03024 05 0016 151</t>
  </si>
  <si>
    <t>Субвенции по информационному обеспечению общеобразовательных программ</t>
  </si>
  <si>
    <t>020 114 06026 10 0000 430</t>
  </si>
  <si>
    <t>Доходы от продажи земельных участков, находящихся в собственности ПОСЕЛЕНИЙ</t>
  </si>
  <si>
    <t>000 3 03 99050 05 0000 180</t>
  </si>
  <si>
    <t>230 3 03 99050 05 0000 180</t>
  </si>
  <si>
    <t>000 3 03 02050 05 0000 180</t>
  </si>
  <si>
    <t>230 3 03 02050 05 0000 180</t>
  </si>
  <si>
    <t>500 2 02 02036 05 0001 151</t>
  </si>
  <si>
    <t>Субсидии  бюджетам муниципальных районов на обеспечение жильем молодых семей и молодых специалистов, проживающих в сельской местности (ФБ)</t>
  </si>
  <si>
    <t>500 2 02 03055 05 0001 151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</si>
  <si>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(ФБ)</t>
  </si>
  <si>
    <t>500 2 02 03055 05 0002 151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</si>
  <si>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(ОБ)</t>
  </si>
  <si>
    <t>500 2 02 03070 05 0001 151</t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</si>
  <si>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 и от 24 ноября 1995г №181-ФЗ "О социальной защите инвалидов в Российской Федерации"</t>
  </si>
  <si>
    <t>076 1 16 25030 01 0000 140</t>
  </si>
  <si>
    <t>Нижнеобское территориальное управление Федерального агенства по рыболовству</t>
  </si>
  <si>
    <t>Прочие безвозмездные поступления в бюджеты поселений</t>
  </si>
  <si>
    <t>Субсидии бюджетам муниципальных районов на софинансирование приоритетных социально значимых расходов</t>
  </si>
  <si>
    <t>500 2 02 02008 05 0001 151</t>
  </si>
  <si>
    <t>Субсидии на обеспечение жильем молодых семей</t>
  </si>
  <si>
    <t>500 2 02 03055 05 0000151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</si>
  <si>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</t>
  </si>
  <si>
    <t>500 2 07 05000 05 0001180</t>
  </si>
  <si>
    <t>Прочие безвозмездные поступления в бюджеты муниципальных районов (С предприятиями ТЭК)</t>
  </si>
  <si>
    <t>500 2 07 05000 05 0002 180</t>
  </si>
  <si>
    <t>Прочие безвозмездные поступления в бюджеты муниципальных районов (Тюменская область)</t>
  </si>
  <si>
    <t>500 2 02 02999 05 0006 151</t>
  </si>
  <si>
    <t>500 2 02 02999 05 0004 151</t>
  </si>
  <si>
    <t>Субсидии на реализацию дополнительных мероприятий, направленных на снижение напряженности на рынке труда (ФБ)</t>
  </si>
  <si>
    <t>500 2 02 02999 05 0005151</t>
  </si>
  <si>
    <t>Субсидии на реализацию дополнительных мероприятий, направленных на снижение напряженности на рынке труда (ОБ)</t>
  </si>
  <si>
    <t>260 1 13 03050 05 0000 130</t>
  </si>
  <si>
    <t>230 1 13 03050 05 0000 130</t>
  </si>
  <si>
    <t>240 1 13 03050 05 0000 130</t>
  </si>
  <si>
    <t>188 1 16 06000 01 0000 140</t>
  </si>
  <si>
    <t>321 1 16 25060 01 0000 140</t>
  </si>
  <si>
    <t xml:space="preserve">Денежные взыскания (штрафы) за нарушение земельного  законодательства </t>
  </si>
  <si>
    <t>081 1 16 25030 05 0000 140</t>
  </si>
  <si>
    <t>Денежные взыскания (штрафы ) за нарушениезаконодательства об охране и использовании животного мира(Управление по ветеринарному и фитосанитарному надзору)</t>
  </si>
  <si>
    <t xml:space="preserve">Прочие межбюджетные трансферты передаваемые бюджетам муниципальных районов </t>
  </si>
  <si>
    <t>500 2 02 04999 05 0001151</t>
  </si>
  <si>
    <t>Прочие межбюджетные трансферты передаваемые бюджетам муниципальных районов (ФБ) Департамент занятости ХМАО</t>
  </si>
  <si>
    <t>500 2 02 04999 05 0002 151</t>
  </si>
  <si>
    <t>Прочие межбюджетные трансферты передаваемые бюджетам муниципальных районов (ОБ) Департамент занятости ХМАО</t>
  </si>
  <si>
    <t>500 2 02 04999 05 0003 151</t>
  </si>
  <si>
    <t>Прочие межбюджетные трансферты передаваемые бюджетам муниципальных районов (Прочие ГРБС)</t>
  </si>
  <si>
    <t>020 2 07 05000 10 0000 180</t>
  </si>
  <si>
    <t>020 1 17 05050 10 0000 180</t>
  </si>
  <si>
    <t xml:space="preserve"> Прочие неналоговые доходы  ПОСЕЛЕНИЙ</t>
  </si>
  <si>
    <t>020 1 14 01050 10 0000 410</t>
  </si>
  <si>
    <t>ВСЕГО  ДОХОДОВ (без учета безвозмездных поступлений )</t>
  </si>
  <si>
    <t>020 1 13 03050 05 0021 130</t>
  </si>
  <si>
    <t>430 1 13 03050 05 0000 130</t>
  </si>
  <si>
    <t>Межбюджетные трансферты, передаваемые 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</si>
  <si>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</si>
  <si>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 в соотвествии с заключенными соглашениями</t>
  </si>
  <si>
    <t>500 2 02 04025 05 0000 151</t>
  </si>
  <si>
    <t>Межбюджетные трансферты, передаваемые бюджетам муниципальных районов  на кмплектование книжных фондов библиотек муниципальных образований</t>
  </si>
  <si>
    <t>500 2 02 02085 05 0000 151</t>
  </si>
  <si>
    <t>Субсидии  бюджетам   муниципальных   районов   на осуществление  мероприятий по  обеспечению жильем граждан Российской Федерации, проживающих в сельской местности (Государственная поддержка агропромышленного комплекса ХМАО-Югры" на 2008-2011 годы</t>
  </si>
  <si>
    <t>500 2 02 02085 05 0002 151</t>
  </si>
  <si>
    <t>500 2 07 05000 05 0003 180</t>
  </si>
  <si>
    <t>Спонсорские поступления для Думы Ханты-Мансийского района</t>
  </si>
  <si>
    <t>500 2 02 04999 05 0005 151</t>
  </si>
  <si>
    <t>На финансирование наказов избирателей депутатов Думы ХМАО-Югры</t>
  </si>
  <si>
    <t>500 2 02 03024 05 0017 151</t>
  </si>
  <si>
    <t>Субсидии местным бюджетам на организацию отдыха и оздоровления детей</t>
  </si>
  <si>
    <t>500 2 02 02999 05 0007 151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</si>
  <si>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</si>
  <si>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КБК</t>
  </si>
  <si>
    <t>ИТОГО доходов без учета безвозмездных поступлений из бюджетов других уровней</t>
  </si>
  <si>
    <r>
      <t>Прочие</t>
    </r>
    <r>
      <rPr>
        <sz val="8"/>
        <color indexed="8"/>
        <rFont val="Arial Cyr"/>
        <family val="0"/>
      </rPr>
      <t xml:space="preserve"> доходы от оказания платных услуг получателями средств бюджетов поселений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</si>
  <si>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образованию)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</si>
  <si>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РАЙОНОВ( Газета "Наш район")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</si>
  <si>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((Комитет по культуре и кинофикации)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</si>
  <si>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здравоохранению)</t>
    </r>
  </si>
  <si>
    <r>
      <t>Прочие</t>
    </r>
    <r>
      <rPr>
        <sz val="8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(Егерьская служба)</t>
    </r>
  </si>
  <si>
    <r>
      <t xml:space="preserve">ДОТАЦИИ </t>
    </r>
    <r>
      <rPr>
        <sz val="11"/>
        <color indexed="8"/>
        <rFont val="Arial Cyr"/>
        <family val="0"/>
      </rPr>
      <t>от других бюджетов бюджетной системы РФ (ОБ)</t>
    </r>
  </si>
  <si>
    <r>
      <t xml:space="preserve">СУБСИДИИ  </t>
    </r>
    <r>
      <rPr>
        <sz val="11"/>
        <color indexed="8"/>
        <rFont val="Arial Cyr"/>
        <family val="0"/>
      </rPr>
      <t>от других бюджетов бюджетной системы РФ</t>
    </r>
  </si>
  <si>
    <r>
      <t xml:space="preserve">СУБВЕНЦИИ </t>
    </r>
    <r>
      <rPr>
        <sz val="11"/>
        <color indexed="8"/>
        <rFont val="Arial Cyr"/>
        <family val="0"/>
      </rPr>
      <t>от других бюджетов бюджетной системы РФ</t>
    </r>
  </si>
  <si>
    <t xml:space="preserve">   Уточненный план на 2011 год            </t>
  </si>
  <si>
    <t>050 2 02 01999 05 0000 151</t>
  </si>
  <si>
    <t>Прочие дотации</t>
  </si>
  <si>
    <t>050 2 18 00000 00 0000 151</t>
  </si>
  <si>
    <t>050 2 19 00000 00 0000 151</t>
  </si>
  <si>
    <t>доходной части КОНСОЛИДИРОВАННОГО бюджета Ханты-Мансийский района  за 2011 год</t>
  </si>
  <si>
    <t>048 1 12 01000 01 0000 120</t>
  </si>
  <si>
    <t>050 2 02 01001 05 0000 151</t>
  </si>
  <si>
    <t>050 2 02 01003 05 0000 151</t>
  </si>
  <si>
    <t>050 2 02 03000 00 0000 151</t>
  </si>
  <si>
    <t>050 2 02 04000 00 0000 151</t>
  </si>
  <si>
    <t>050 2 07 00000 00 0000 180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</si>
  <si>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</si>
  <si>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Доходы от возврата остатков субсидий, субваенций и иных межбюджетных трансфертов, имеющих целевое назначение, прошлых лет</t>
  </si>
  <si>
    <t>Возврат  остатков субсидий, субваенций и иных межбюджетных трансфертов, имеющих целевое назначение, прошлых лет</t>
  </si>
  <si>
    <t xml:space="preserve"> ПЛАН за 9 месяцев 2011 года</t>
  </si>
  <si>
    <t>факт на 1 октября  2011 года</t>
  </si>
  <si>
    <t>9 месяцам</t>
  </si>
  <si>
    <t xml:space="preserve">по состоянию на 1 октября  2011 года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</si>
</sst>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0;[Red]\-#,##0.00;0.00"/>
    <numFmt numFmtId="190" formatCode="#,##0;[Red]\-#,##0;0"/>
    <numFmt numFmtId="191" formatCode="#,##0.000;[Red]\-#,##0.000;0.000"/>
    <numFmt numFmtId="192" formatCode="#,##0.0;[Red]\-#,##0.0;0.0"/>
    <numFmt numFmtId="193" formatCode="#,##0.0_ ;[Red]\-#,##0.0\ "/>
    <numFmt numFmtId="194" formatCode="#,##0.000_ ;[Red]\-#,##0.000\ "/>
    <numFmt numFmtId="195" formatCode="#,##0.00_ ;[Red]\-#,##0.00\ "/>
  </numFmts>
  <fonts count="12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9"/>
      <color indexed="8"/>
      <name val="Arial"/>
      <family val="2"/>
    </font>
    <font>
      <b/>
      <i/>
      <sz val="9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8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i/>
      <sz val="8"/>
      <color indexed="8"/>
      <name val="Arial Cyr"/>
      <family val="0"/>
    </font>
    <font>
      <i/>
      <sz val="10"/>
      <color indexed="8"/>
      <name val="Arial Cyr"/>
      <family val="0"/>
    </font>
    <font>
      <b/>
      <i/>
      <sz val="12"/>
      <color indexed="8"/>
      <name val="Arial Cyr"/>
      <family val="0"/>
    </font>
    <font>
      <sz val="12"/>
      <color indexed="8"/>
      <name val="Arial Cyr"/>
      <family val="0"/>
    </font>
    <font>
      <i/>
      <sz val="12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i/>
      <sz val="12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9"/>
      <color indexed="8"/>
      <name val="Arial Cyr"/>
      <family val="0"/>
    </font>
    <font>
      <sz val="8"/>
      <color indexed="8"/>
      <name val="Arial CYR"/>
      <family val="2"/>
    </font>
    <font>
      <b/>
      <i/>
      <sz val="10"/>
      <color indexed="8"/>
      <name val="Arial Cyr"/>
      <family val="2"/>
    </font>
    <font>
      <b/>
      <i/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2"/>
    </font>
    <font>
      <sz val="10"/>
      <color theme="1"/>
      <name val="Arial Cyr"/>
      <family val="0"/>
    </font>
    <font>
      <b/>
      <sz val="9"/>
      <color theme="1"/>
      <name val="Arial Cyr"/>
      <family val="0"/>
    </font>
    <font>
      <b/>
      <sz val="11"/>
      <color theme="1"/>
      <name val="Arial Cyr"/>
      <family val="0"/>
    </font>
    <font>
      <b/>
      <sz val="12"/>
      <color theme="1"/>
      <name val="Arial Cyr"/>
      <family val="0"/>
    </font>
    <font>
      <i/>
      <sz val="8"/>
      <color theme="1"/>
      <name val="Arial Cyr"/>
      <family val="0"/>
    </font>
    <font>
      <i/>
      <sz val="10"/>
      <color theme="1"/>
      <name val="Arial Cyr"/>
      <family val="0"/>
    </font>
    <font>
      <b/>
      <i/>
      <sz val="12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"/>
      <family val="2"/>
    </font>
    <font>
      <sz val="12"/>
      <color theme="1"/>
      <name val="Arial Cyr"/>
      <family val="0"/>
    </font>
    <font>
      <i/>
      <sz val="12"/>
      <color theme="1"/>
      <name val="Arial Cyr"/>
      <family val="0"/>
    </font>
    <font>
      <sz val="9"/>
      <color theme="1"/>
      <name val="Arial Cyr"/>
      <family val="0"/>
    </font>
    <font>
      <sz val="8"/>
      <color theme="1"/>
      <name val="Arial"/>
      <family val="2"/>
    </font>
    <font>
      <i/>
      <sz val="12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 Cyr"/>
      <family val="0"/>
    </font>
    <font>
      <sz val="8"/>
      <color theme="1"/>
      <name val="Arial CYR"/>
      <family val="2"/>
    </font>
    <font>
      <b/>
      <i/>
      <sz val="10"/>
      <color theme="1"/>
      <name val="Arial Cyr"/>
      <family val="2"/>
    </font>
    <font>
      <b/>
      <i/>
      <sz val="8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Arial"/>
      <family val="2"/>
    </font>
    <font>
      <sz val="11"/>
      <color theme="1"/>
      <name val="Arial Cyr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Arial Cyr"/>
      <family val="0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Times New Roman"/>
      <family val="1"/>
    </font>
    <font>
      <b/>
      <i/>
      <sz val="14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 style="double"/>
    </border>
    <border>
      <left style="medium"/>
      <right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1008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72" fontId="16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top" wrapText="1"/>
    </xf>
    <xf numFmtId="3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16" fillId="0" borderId="0" xfId="0" applyNumberFormat="1" applyFont="1" applyFill="1" applyBorder="1" applyAlignment="1">
      <alignment horizontal="right"/>
    </xf>
    <xf numFmtId="0" fontId="7" fillId="0" borderId="0" xfId="54" applyNumberFormat="1" applyFont="1" applyFill="1" applyBorder="1" applyAlignment="1" applyProtection="1">
      <alignment horizontal="left" wrapText="1"/>
      <protection hidden="1"/>
    </xf>
    <xf numFmtId="172" fontId="18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0" fontId="1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16" fillId="0" borderId="0" xfId="0" applyNumberFormat="1" applyFont="1" applyFill="1" applyBorder="1" applyAlignment="1">
      <alignment horizontal="right"/>
    </xf>
    <xf numFmtId="172" fontId="1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0" fontId="1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16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70" fontId="1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170" fontId="17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0" fontId="19" fillId="0" borderId="0" xfId="0" applyNumberFormat="1" applyFont="1" applyFill="1" applyBorder="1" applyAlignment="1">
      <alignment horizontal="right"/>
    </xf>
    <xf numFmtId="172" fontId="19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170" fontId="1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170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6" fillId="0" borderId="0" xfId="54" applyNumberFormat="1" applyFont="1" applyFill="1" applyBorder="1" applyAlignment="1" applyProtection="1">
      <alignment horizontal="left" wrapText="1"/>
      <protection hidden="1"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54" applyNumberFormat="1" applyFont="1" applyFill="1" applyBorder="1" applyAlignment="1" applyProtection="1">
      <alignment horizontal="left"/>
      <protection hidden="1"/>
    </xf>
    <xf numFmtId="0" fontId="0" fillId="0" borderId="0" xfId="54" applyNumberFormat="1" applyFont="1" applyFill="1" applyBorder="1" applyAlignment="1" applyProtection="1">
      <alignment horizontal="left" wrapText="1"/>
      <protection hidden="1"/>
    </xf>
    <xf numFmtId="2" fontId="19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17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18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/>
    </xf>
    <xf numFmtId="172" fontId="0" fillId="0" borderId="0" xfId="0" applyNumberFormat="1" applyFill="1" applyAlignment="1">
      <alignment/>
    </xf>
    <xf numFmtId="0" fontId="87" fillId="0" borderId="10" xfId="0" applyFont="1" applyFill="1" applyBorder="1" applyAlignment="1">
      <alignment horizontal="center"/>
    </xf>
    <xf numFmtId="0" fontId="87" fillId="0" borderId="11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 wrapText="1"/>
    </xf>
    <xf numFmtId="0" fontId="89" fillId="0" borderId="15" xfId="0" applyFont="1" applyFill="1" applyBorder="1" applyAlignment="1">
      <alignment/>
    </xf>
    <xf numFmtId="0" fontId="90" fillId="0" borderId="16" xfId="0" applyFont="1" applyFill="1" applyBorder="1" applyAlignment="1">
      <alignment horizontal="left"/>
    </xf>
    <xf numFmtId="172" fontId="91" fillId="0" borderId="17" xfId="0" applyNumberFormat="1" applyFont="1" applyFill="1" applyBorder="1" applyAlignment="1">
      <alignment horizontal="center"/>
    </xf>
    <xf numFmtId="3" fontId="91" fillId="0" borderId="15" xfId="0" applyNumberFormat="1" applyFont="1" applyFill="1" applyBorder="1" applyAlignment="1">
      <alignment horizontal="center"/>
    </xf>
    <xf numFmtId="3" fontId="91" fillId="0" borderId="18" xfId="0" applyNumberFormat="1" applyFont="1" applyFill="1" applyBorder="1" applyAlignment="1">
      <alignment horizontal="center"/>
    </xf>
    <xf numFmtId="0" fontId="89" fillId="0" borderId="14" xfId="0" applyFont="1" applyFill="1" applyBorder="1" applyAlignment="1">
      <alignment/>
    </xf>
    <xf numFmtId="0" fontId="90" fillId="0" borderId="19" xfId="0" applyFont="1" applyFill="1" applyBorder="1" applyAlignment="1">
      <alignment horizontal="left"/>
    </xf>
    <xf numFmtId="172" fontId="91" fillId="0" borderId="13" xfId="0" applyNumberFormat="1" applyFont="1" applyFill="1" applyBorder="1" applyAlignment="1">
      <alignment horizontal="center"/>
    </xf>
    <xf numFmtId="0" fontId="87" fillId="0" borderId="19" xfId="0" applyFont="1" applyFill="1" applyBorder="1" applyAlignment="1">
      <alignment horizontal="left"/>
    </xf>
    <xf numFmtId="170" fontId="91" fillId="0" borderId="13" xfId="0" applyNumberFormat="1" applyFont="1" applyFill="1" applyBorder="1" applyAlignment="1">
      <alignment horizontal="center"/>
    </xf>
    <xf numFmtId="172" fontId="91" fillId="0" borderId="13" xfId="0" applyNumberFormat="1" applyFont="1" applyFill="1" applyBorder="1" applyAlignment="1">
      <alignment horizontal="center"/>
    </xf>
    <xf numFmtId="3" fontId="91" fillId="0" borderId="14" xfId="0" applyNumberFormat="1" applyFont="1" applyFill="1" applyBorder="1" applyAlignment="1">
      <alignment horizontal="center"/>
    </xf>
    <xf numFmtId="3" fontId="91" fillId="0" borderId="20" xfId="0" applyNumberFormat="1" applyFont="1" applyFill="1" applyBorder="1" applyAlignment="1">
      <alignment horizontal="center"/>
    </xf>
    <xf numFmtId="0" fontId="92" fillId="0" borderId="15" xfId="0" applyFont="1" applyFill="1" applyBorder="1" applyAlignment="1">
      <alignment/>
    </xf>
    <xf numFmtId="0" fontId="93" fillId="0" borderId="16" xfId="0" applyFont="1" applyFill="1" applyBorder="1" applyAlignment="1">
      <alignment horizontal="left"/>
    </xf>
    <xf numFmtId="170" fontId="94" fillId="0" borderId="17" xfId="0" applyNumberFormat="1" applyFont="1" applyFill="1" applyBorder="1" applyAlignment="1">
      <alignment horizontal="center"/>
    </xf>
    <xf numFmtId="172" fontId="94" fillId="0" borderId="17" xfId="0" applyNumberFormat="1" applyFont="1" applyFill="1" applyBorder="1" applyAlignment="1">
      <alignment horizontal="center"/>
    </xf>
    <xf numFmtId="3" fontId="94" fillId="0" borderId="18" xfId="0" applyNumberFormat="1" applyFont="1" applyFill="1" applyBorder="1" applyAlignment="1">
      <alignment horizontal="center"/>
    </xf>
    <xf numFmtId="49" fontId="95" fillId="0" borderId="21" xfId="54" applyNumberFormat="1" applyFont="1" applyFill="1" applyBorder="1" applyAlignment="1" applyProtection="1">
      <alignment horizontal="left"/>
      <protection hidden="1"/>
    </xf>
    <xf numFmtId="0" fontId="96" fillId="0" borderId="22" xfId="0" applyFont="1" applyFill="1" applyBorder="1" applyAlignment="1">
      <alignment horizontal="justify" vertical="top" wrapText="1"/>
    </xf>
    <xf numFmtId="1" fontId="97" fillId="0" borderId="23" xfId="0" applyNumberFormat="1" applyFont="1" applyFill="1" applyBorder="1" applyAlignment="1">
      <alignment/>
    </xf>
    <xf numFmtId="172" fontId="97" fillId="0" borderId="23" xfId="0" applyNumberFormat="1" applyFont="1" applyFill="1" applyBorder="1" applyAlignment="1">
      <alignment horizontal="right"/>
    </xf>
    <xf numFmtId="3" fontId="97" fillId="0" borderId="21" xfId="0" applyNumberFormat="1" applyFont="1" applyFill="1" applyBorder="1" applyAlignment="1">
      <alignment horizontal="center"/>
    </xf>
    <xf numFmtId="3" fontId="98" fillId="0" borderId="24" xfId="0" applyNumberFormat="1" applyFont="1" applyFill="1" applyBorder="1" applyAlignment="1">
      <alignment horizontal="center"/>
    </xf>
    <xf numFmtId="0" fontId="95" fillId="0" borderId="25" xfId="0" applyFont="1" applyFill="1" applyBorder="1" applyAlignment="1">
      <alignment/>
    </xf>
    <xf numFmtId="49" fontId="99" fillId="0" borderId="26" xfId="0" applyNumberFormat="1" applyFont="1" applyFill="1" applyBorder="1" applyAlignment="1">
      <alignment horizontal="left" vertical="center" wrapText="1"/>
    </xf>
    <xf numFmtId="170" fontId="97" fillId="0" borderId="27" xfId="0" applyNumberFormat="1" applyFont="1" applyFill="1" applyBorder="1" applyAlignment="1">
      <alignment/>
    </xf>
    <xf numFmtId="172" fontId="97" fillId="0" borderId="27" xfId="0" applyNumberFormat="1" applyFont="1" applyFill="1" applyBorder="1" applyAlignment="1">
      <alignment/>
    </xf>
    <xf numFmtId="3" fontId="97" fillId="0" borderId="28" xfId="0" applyNumberFormat="1" applyFont="1" applyFill="1" applyBorder="1" applyAlignment="1">
      <alignment horizontal="right"/>
    </xf>
    <xf numFmtId="3" fontId="97" fillId="0" borderId="29" xfId="0" applyNumberFormat="1" applyFont="1" applyFill="1" applyBorder="1" applyAlignment="1">
      <alignment horizontal="right"/>
    </xf>
    <xf numFmtId="0" fontId="95" fillId="0" borderId="21" xfId="0" applyFont="1" applyFill="1" applyBorder="1" applyAlignment="1">
      <alignment/>
    </xf>
    <xf numFmtId="0" fontId="100" fillId="0" borderId="22" xfId="0" applyFont="1" applyFill="1" applyBorder="1" applyAlignment="1">
      <alignment horizontal="justify" vertical="top" wrapText="1"/>
    </xf>
    <xf numFmtId="170" fontId="97" fillId="0" borderId="30" xfId="0" applyNumberFormat="1" applyFont="1" applyFill="1" applyBorder="1" applyAlignment="1">
      <alignment/>
    </xf>
    <xf numFmtId="172" fontId="97" fillId="0" borderId="30" xfId="0" applyNumberFormat="1" applyFont="1" applyFill="1" applyBorder="1" applyAlignment="1">
      <alignment horizontal="right"/>
    </xf>
    <xf numFmtId="3" fontId="97" fillId="0" borderId="21" xfId="0" applyNumberFormat="1" applyFont="1" applyFill="1" applyBorder="1" applyAlignment="1">
      <alignment horizontal="right"/>
    </xf>
    <xf numFmtId="3" fontId="97" fillId="0" borderId="24" xfId="0" applyNumberFormat="1" applyFont="1" applyFill="1" applyBorder="1" applyAlignment="1">
      <alignment horizontal="right"/>
    </xf>
    <xf numFmtId="0" fontId="95" fillId="0" borderId="31" xfId="0" applyFont="1" applyFill="1" applyBorder="1" applyAlignment="1">
      <alignment/>
    </xf>
    <xf numFmtId="0" fontId="100" fillId="0" borderId="32" xfId="0" applyFont="1" applyFill="1" applyBorder="1" applyAlignment="1">
      <alignment horizontal="justify" vertical="top" wrapText="1"/>
    </xf>
    <xf numFmtId="0" fontId="97" fillId="0" borderId="33" xfId="0" applyFont="1" applyFill="1" applyBorder="1" applyAlignment="1">
      <alignment/>
    </xf>
    <xf numFmtId="172" fontId="97" fillId="0" borderId="33" xfId="0" applyNumberFormat="1" applyFont="1" applyFill="1" applyBorder="1" applyAlignment="1">
      <alignment horizontal="right"/>
    </xf>
    <xf numFmtId="0" fontId="99" fillId="0" borderId="32" xfId="54" applyNumberFormat="1" applyFont="1" applyFill="1" applyBorder="1" applyAlignment="1" applyProtection="1">
      <alignment horizontal="left" wrapText="1"/>
      <protection hidden="1"/>
    </xf>
    <xf numFmtId="172" fontId="97" fillId="0" borderId="11" xfId="0" applyNumberFormat="1" applyFont="1" applyFill="1" applyBorder="1" applyAlignment="1">
      <alignment horizontal="right"/>
    </xf>
    <xf numFmtId="3" fontId="97" fillId="0" borderId="31" xfId="0" applyNumberFormat="1" applyFont="1" applyFill="1" applyBorder="1" applyAlignment="1">
      <alignment horizontal="right"/>
    </xf>
    <xf numFmtId="3" fontId="97" fillId="0" borderId="34" xfId="0" applyNumberFormat="1" applyFont="1" applyFill="1" applyBorder="1" applyAlignment="1">
      <alignment horizontal="right"/>
    </xf>
    <xf numFmtId="0" fontId="95" fillId="0" borderId="35" xfId="0" applyFont="1" applyFill="1" applyBorder="1" applyAlignment="1">
      <alignment/>
    </xf>
    <xf numFmtId="0" fontId="96" fillId="0" borderId="36" xfId="0" applyFont="1" applyFill="1" applyBorder="1" applyAlignment="1">
      <alignment horizontal="justify" vertical="top" wrapText="1"/>
    </xf>
    <xf numFmtId="0" fontId="97" fillId="0" borderId="11" xfId="0" applyFont="1" applyFill="1" applyBorder="1" applyAlignment="1">
      <alignment/>
    </xf>
    <xf numFmtId="172" fontId="97" fillId="0" borderId="37" xfId="0" applyNumberFormat="1" applyFont="1" applyFill="1" applyBorder="1" applyAlignment="1">
      <alignment horizontal="right"/>
    </xf>
    <xf numFmtId="3" fontId="97" fillId="0" borderId="38" xfId="0" applyNumberFormat="1" applyFont="1" applyFill="1" applyBorder="1" applyAlignment="1">
      <alignment horizontal="right"/>
    </xf>
    <xf numFmtId="3" fontId="97" fillId="0" borderId="39" xfId="0" applyNumberFormat="1" applyFont="1" applyFill="1" applyBorder="1" applyAlignment="1">
      <alignment horizontal="right"/>
    </xf>
    <xf numFmtId="0" fontId="95" fillId="0" borderId="40" xfId="0" applyFont="1" applyFill="1" applyBorder="1" applyAlignment="1">
      <alignment/>
    </xf>
    <xf numFmtId="0" fontId="96" fillId="0" borderId="36" xfId="0" applyFont="1" applyFill="1" applyBorder="1" applyAlignment="1">
      <alignment wrapText="1" readingOrder="1"/>
    </xf>
    <xf numFmtId="0" fontId="97" fillId="0" borderId="37" xfId="0" applyFont="1" applyFill="1" applyBorder="1" applyAlignment="1">
      <alignment/>
    </xf>
    <xf numFmtId="172" fontId="97" fillId="0" borderId="41" xfId="0" applyNumberFormat="1" applyFont="1" applyFill="1" applyBorder="1" applyAlignment="1">
      <alignment/>
    </xf>
    <xf numFmtId="0" fontId="97" fillId="0" borderId="40" xfId="0" applyFont="1" applyFill="1" applyBorder="1" applyAlignment="1">
      <alignment/>
    </xf>
    <xf numFmtId="0" fontId="97" fillId="0" borderId="42" xfId="0" applyFont="1" applyFill="1" applyBorder="1" applyAlignment="1">
      <alignment/>
    </xf>
    <xf numFmtId="0" fontId="87" fillId="0" borderId="16" xfId="0" applyFont="1" applyFill="1" applyBorder="1" applyAlignment="1">
      <alignment horizontal="left"/>
    </xf>
    <xf numFmtId="3" fontId="94" fillId="0" borderId="15" xfId="0" applyNumberFormat="1" applyFont="1" applyFill="1" applyBorder="1" applyAlignment="1">
      <alignment horizontal="center"/>
    </xf>
    <xf numFmtId="0" fontId="88" fillId="0" borderId="38" xfId="0" applyFont="1" applyFill="1" applyBorder="1" applyAlignment="1">
      <alignment/>
    </xf>
    <xf numFmtId="0" fontId="93" fillId="0" borderId="43" xfId="0" applyFont="1" applyFill="1" applyBorder="1" applyAlignment="1">
      <alignment horizontal="left"/>
    </xf>
    <xf numFmtId="0" fontId="91" fillId="0" borderId="11" xfId="0" applyFont="1" applyFill="1" applyBorder="1" applyAlignment="1">
      <alignment/>
    </xf>
    <xf numFmtId="172" fontId="97" fillId="0" borderId="12" xfId="0" applyNumberFormat="1" applyFont="1" applyFill="1" applyBorder="1" applyAlignment="1">
      <alignment horizontal="left"/>
    </xf>
    <xf numFmtId="0" fontId="97" fillId="0" borderId="12" xfId="0" applyFont="1" applyFill="1" applyBorder="1" applyAlignment="1">
      <alignment horizontal="left"/>
    </xf>
    <xf numFmtId="0" fontId="97" fillId="0" borderId="44" xfId="0" applyFont="1" applyFill="1" applyBorder="1" applyAlignment="1">
      <alignment horizontal="left"/>
    </xf>
    <xf numFmtId="0" fontId="92" fillId="0" borderId="28" xfId="0" applyFont="1" applyFill="1" applyBorder="1" applyAlignment="1">
      <alignment/>
    </xf>
    <xf numFmtId="0" fontId="93" fillId="0" borderId="45" xfId="0" applyFont="1" applyFill="1" applyBorder="1" applyAlignment="1">
      <alignment horizontal="left"/>
    </xf>
    <xf numFmtId="3" fontId="94" fillId="0" borderId="46" xfId="0" applyNumberFormat="1" applyFont="1" applyFill="1" applyBorder="1" applyAlignment="1">
      <alignment/>
    </xf>
    <xf numFmtId="172" fontId="94" fillId="0" borderId="28" xfId="0" applyNumberFormat="1" applyFont="1" applyFill="1" applyBorder="1" applyAlignment="1">
      <alignment/>
    </xf>
    <xf numFmtId="3" fontId="91" fillId="0" borderId="28" xfId="0" applyNumberFormat="1" applyFont="1" applyFill="1" applyBorder="1" applyAlignment="1">
      <alignment horizontal="right"/>
    </xf>
    <xf numFmtId="3" fontId="91" fillId="0" borderId="29" xfId="0" applyNumberFormat="1" applyFont="1" applyFill="1" applyBorder="1" applyAlignment="1">
      <alignment horizontal="right"/>
    </xf>
    <xf numFmtId="0" fontId="100" fillId="0" borderId="31" xfId="0" applyFont="1" applyFill="1" applyBorder="1" applyAlignment="1">
      <alignment vertical="top" wrapText="1"/>
    </xf>
    <xf numFmtId="0" fontId="96" fillId="0" borderId="47" xfId="0" applyFont="1" applyFill="1" applyBorder="1" applyAlignment="1">
      <alignment vertical="top" wrapText="1"/>
    </xf>
    <xf numFmtId="3" fontId="101" fillId="0" borderId="48" xfId="0" applyNumberFormat="1" applyFont="1" applyFill="1" applyBorder="1" applyAlignment="1">
      <alignment/>
    </xf>
    <xf numFmtId="172" fontId="97" fillId="0" borderId="49" xfId="0" applyNumberFormat="1" applyFont="1" applyFill="1" applyBorder="1" applyAlignment="1">
      <alignment horizontal="right"/>
    </xf>
    <xf numFmtId="172" fontId="97" fillId="0" borderId="50" xfId="0" applyNumberFormat="1" applyFont="1" applyFill="1" applyBorder="1" applyAlignment="1">
      <alignment horizontal="right"/>
    </xf>
    <xf numFmtId="0" fontId="96" fillId="0" borderId="51" xfId="0" applyFont="1" applyFill="1" applyBorder="1" applyAlignment="1">
      <alignment vertical="top" wrapText="1"/>
    </xf>
    <xf numFmtId="3" fontId="101" fillId="0" borderId="13" xfId="0" applyNumberFormat="1" applyFont="1" applyFill="1" applyBorder="1" applyAlignment="1">
      <alignment/>
    </xf>
    <xf numFmtId="172" fontId="97" fillId="0" borderId="14" xfId="0" applyNumberFormat="1" applyFont="1" applyFill="1" applyBorder="1" applyAlignment="1">
      <alignment horizontal="right"/>
    </xf>
    <xf numFmtId="3" fontId="97" fillId="0" borderId="14" xfId="0" applyNumberFormat="1" applyFont="1" applyFill="1" applyBorder="1" applyAlignment="1">
      <alignment horizontal="right"/>
    </xf>
    <xf numFmtId="3" fontId="97" fillId="0" borderId="20" xfId="0" applyNumberFormat="1" applyFont="1" applyFill="1" applyBorder="1" applyAlignment="1">
      <alignment horizontal="right"/>
    </xf>
    <xf numFmtId="0" fontId="88" fillId="0" borderId="12" xfId="0" applyFont="1" applyFill="1" applyBorder="1" applyAlignment="1">
      <alignment/>
    </xf>
    <xf numFmtId="1" fontId="91" fillId="0" borderId="10" xfId="0" applyNumberFormat="1" applyFont="1" applyFill="1" applyBorder="1" applyAlignment="1">
      <alignment/>
    </xf>
    <xf numFmtId="172" fontId="97" fillId="0" borderId="38" xfId="0" applyNumberFormat="1" applyFont="1" applyFill="1" applyBorder="1" applyAlignment="1">
      <alignment horizontal="left"/>
    </xf>
    <xf numFmtId="0" fontId="97" fillId="0" borderId="38" xfId="0" applyFont="1" applyFill="1" applyBorder="1" applyAlignment="1">
      <alignment horizontal="left"/>
    </xf>
    <xf numFmtId="0" fontId="97" fillId="0" borderId="39" xfId="0" applyFont="1" applyFill="1" applyBorder="1" applyAlignment="1">
      <alignment horizontal="left"/>
    </xf>
    <xf numFmtId="0" fontId="92" fillId="0" borderId="14" xfId="0" applyFont="1" applyFill="1" applyBorder="1" applyAlignment="1">
      <alignment/>
    </xf>
    <xf numFmtId="0" fontId="93" fillId="0" borderId="19" xfId="0" applyFont="1" applyFill="1" applyBorder="1" applyAlignment="1">
      <alignment horizontal="left"/>
    </xf>
    <xf numFmtId="1" fontId="94" fillId="0" borderId="13" xfId="0" applyNumberFormat="1" applyFont="1" applyFill="1" applyBorder="1" applyAlignment="1">
      <alignment/>
    </xf>
    <xf numFmtId="172" fontId="94" fillId="0" borderId="14" xfId="0" applyNumberFormat="1" applyFont="1" applyFill="1" applyBorder="1" applyAlignment="1">
      <alignment horizontal="right"/>
    </xf>
    <xf numFmtId="3" fontId="91" fillId="0" borderId="14" xfId="0" applyNumberFormat="1" applyFont="1" applyFill="1" applyBorder="1" applyAlignment="1">
      <alignment horizontal="right"/>
    </xf>
    <xf numFmtId="3" fontId="91" fillId="0" borderId="20" xfId="0" applyNumberFormat="1" applyFont="1" applyFill="1" applyBorder="1" applyAlignment="1">
      <alignment horizontal="right"/>
    </xf>
    <xf numFmtId="170" fontId="94" fillId="0" borderId="13" xfId="0" applyNumberFormat="1" applyFont="1" applyFill="1" applyBorder="1" applyAlignment="1">
      <alignment/>
    </xf>
    <xf numFmtId="172" fontId="94" fillId="0" borderId="13" xfId="0" applyNumberFormat="1" applyFont="1" applyFill="1" applyBorder="1" applyAlignment="1">
      <alignment horizontal="right"/>
    </xf>
    <xf numFmtId="0" fontId="87" fillId="0" borderId="17" xfId="0" applyFont="1" applyFill="1" applyBorder="1" applyAlignment="1">
      <alignment horizontal="left"/>
    </xf>
    <xf numFmtId="172" fontId="91" fillId="0" borderId="17" xfId="0" applyNumberFormat="1" applyFont="1" applyFill="1" applyBorder="1" applyAlignment="1">
      <alignment horizontal="center"/>
    </xf>
    <xf numFmtId="0" fontId="92" fillId="0" borderId="52" xfId="0" applyFont="1" applyFill="1" applyBorder="1" applyAlignment="1">
      <alignment/>
    </xf>
    <xf numFmtId="0" fontId="93" fillId="0" borderId="53" xfId="0" applyFont="1" applyFill="1" applyBorder="1" applyAlignment="1">
      <alignment horizontal="left"/>
    </xf>
    <xf numFmtId="172" fontId="98" fillId="0" borderId="53" xfId="0" applyNumberFormat="1" applyFont="1" applyFill="1" applyBorder="1" applyAlignment="1">
      <alignment/>
    </xf>
    <xf numFmtId="3" fontId="98" fillId="0" borderId="52" xfId="0" applyNumberFormat="1" applyFont="1" applyFill="1" applyBorder="1" applyAlignment="1">
      <alignment horizontal="right"/>
    </xf>
    <xf numFmtId="3" fontId="98" fillId="0" borderId="54" xfId="0" applyNumberFormat="1" applyFont="1" applyFill="1" applyBorder="1" applyAlignment="1">
      <alignment horizontal="right"/>
    </xf>
    <xf numFmtId="0" fontId="95" fillId="0" borderId="49" xfId="0" applyFont="1" applyFill="1" applyBorder="1" applyAlignment="1">
      <alignment/>
    </xf>
    <xf numFmtId="0" fontId="95" fillId="0" borderId="48" xfId="54" applyNumberFormat="1" applyFont="1" applyFill="1" applyBorder="1" applyAlignment="1" applyProtection="1">
      <alignment horizontal="left" wrapText="1"/>
      <protection hidden="1"/>
    </xf>
    <xf numFmtId="172" fontId="97" fillId="0" borderId="48" xfId="0" applyNumberFormat="1" applyFont="1" applyFill="1" applyBorder="1" applyAlignment="1">
      <alignment horizontal="right"/>
    </xf>
    <xf numFmtId="3" fontId="97" fillId="0" borderId="49" xfId="0" applyNumberFormat="1" applyFont="1" applyFill="1" applyBorder="1" applyAlignment="1">
      <alignment horizontal="right"/>
    </xf>
    <xf numFmtId="3" fontId="97" fillId="0" borderId="50" xfId="0" applyNumberFormat="1" applyFont="1" applyFill="1" applyBorder="1" applyAlignment="1">
      <alignment horizontal="right"/>
    </xf>
    <xf numFmtId="0" fontId="95" fillId="0" borderId="38" xfId="0" applyFont="1" applyFill="1" applyBorder="1" applyAlignment="1">
      <alignment/>
    </xf>
    <xf numFmtId="0" fontId="95" fillId="0" borderId="11" xfId="54" applyNumberFormat="1" applyFont="1" applyFill="1" applyBorder="1" applyAlignment="1" applyProtection="1">
      <alignment horizontal="left" wrapText="1"/>
      <protection hidden="1"/>
    </xf>
    <xf numFmtId="172" fontId="97" fillId="0" borderId="11" xfId="0" applyNumberFormat="1" applyFont="1" applyFill="1" applyBorder="1" applyAlignment="1">
      <alignment horizontal="right"/>
    </xf>
    <xf numFmtId="0" fontId="102" fillId="0" borderId="52" xfId="0" applyFont="1" applyFill="1" applyBorder="1" applyAlignment="1">
      <alignment horizontal="right" vertical="top" wrapText="1"/>
    </xf>
    <xf numFmtId="0" fontId="103" fillId="0" borderId="53" xfId="0" applyFont="1" applyFill="1" applyBorder="1" applyAlignment="1">
      <alignment horizontal="justify" vertical="top" wrapText="1"/>
    </xf>
    <xf numFmtId="0" fontId="95" fillId="0" borderId="49" xfId="0" applyFont="1" applyFill="1" applyBorder="1" applyAlignment="1">
      <alignment horizontal="right"/>
    </xf>
    <xf numFmtId="0" fontId="95" fillId="0" borderId="48" xfId="0" applyFont="1" applyFill="1" applyBorder="1" applyAlignment="1">
      <alignment horizontal="left"/>
    </xf>
    <xf numFmtId="3" fontId="98" fillId="0" borderId="49" xfId="0" applyNumberFormat="1" applyFont="1" applyFill="1" applyBorder="1" applyAlignment="1">
      <alignment horizontal="right"/>
    </xf>
    <xf numFmtId="3" fontId="98" fillId="0" borderId="50" xfId="0" applyNumberFormat="1" applyFont="1" applyFill="1" applyBorder="1" applyAlignment="1">
      <alignment horizontal="right"/>
    </xf>
    <xf numFmtId="0" fontId="95" fillId="0" borderId="14" xfId="0" applyFont="1" applyFill="1" applyBorder="1" applyAlignment="1">
      <alignment horizontal="right"/>
    </xf>
    <xf numFmtId="0" fontId="95" fillId="0" borderId="13" xfId="0" applyFont="1" applyFill="1" applyBorder="1" applyAlignment="1">
      <alignment horizontal="left"/>
    </xf>
    <xf numFmtId="172" fontId="97" fillId="0" borderId="13" xfId="0" applyNumberFormat="1" applyFont="1" applyFill="1" applyBorder="1" applyAlignment="1">
      <alignment horizontal="right"/>
    </xf>
    <xf numFmtId="3" fontId="98" fillId="0" borderId="14" xfId="0" applyNumberFormat="1" applyFont="1" applyFill="1" applyBorder="1" applyAlignment="1">
      <alignment horizontal="right"/>
    </xf>
    <xf numFmtId="3" fontId="98" fillId="0" borderId="20" xfId="0" applyNumberFormat="1" applyFont="1" applyFill="1" applyBorder="1" applyAlignment="1">
      <alignment horizontal="right"/>
    </xf>
    <xf numFmtId="0" fontId="92" fillId="0" borderId="12" xfId="0" applyFont="1" applyFill="1" applyBorder="1" applyAlignment="1">
      <alignment/>
    </xf>
    <xf numFmtId="0" fontId="93" fillId="0" borderId="11" xfId="0" applyFont="1" applyFill="1" applyBorder="1" applyAlignment="1">
      <alignment/>
    </xf>
    <xf numFmtId="172" fontId="98" fillId="0" borderId="11" xfId="0" applyNumberFormat="1" applyFont="1" applyFill="1" applyBorder="1" applyAlignment="1">
      <alignment horizontal="right"/>
    </xf>
    <xf numFmtId="3" fontId="98" fillId="0" borderId="38" xfId="0" applyNumberFormat="1" applyFont="1" applyFill="1" applyBorder="1" applyAlignment="1">
      <alignment horizontal="right"/>
    </xf>
    <xf numFmtId="3" fontId="98" fillId="0" borderId="39" xfId="0" applyNumberFormat="1" applyFont="1" applyFill="1" applyBorder="1" applyAlignment="1">
      <alignment horizontal="right"/>
    </xf>
    <xf numFmtId="0" fontId="100" fillId="0" borderId="55" xfId="0" applyFont="1" applyFill="1" applyBorder="1" applyAlignment="1">
      <alignment horizontal="center" vertical="center" wrapText="1"/>
    </xf>
    <xf numFmtId="0" fontId="100" fillId="0" borderId="23" xfId="0" applyFont="1" applyFill="1" applyBorder="1" applyAlignment="1">
      <alignment horizontal="justify" vertical="top" wrapText="1"/>
    </xf>
    <xf numFmtId="172" fontId="97" fillId="0" borderId="53" xfId="0" applyNumberFormat="1" applyFont="1" applyFill="1" applyBorder="1" applyAlignment="1">
      <alignment horizontal="right"/>
    </xf>
    <xf numFmtId="3" fontId="97" fillId="0" borderId="52" xfId="0" applyNumberFormat="1" applyFont="1" applyFill="1" applyBorder="1" applyAlignment="1">
      <alignment horizontal="right"/>
    </xf>
    <xf numFmtId="3" fontId="97" fillId="0" borderId="54" xfId="0" applyNumberFormat="1" applyFont="1" applyFill="1" applyBorder="1" applyAlignment="1">
      <alignment horizontal="right"/>
    </xf>
    <xf numFmtId="0" fontId="100" fillId="0" borderId="49" xfId="0" applyFont="1" applyFill="1" applyBorder="1" applyAlignment="1">
      <alignment horizontal="center" vertical="center" wrapText="1"/>
    </xf>
    <xf numFmtId="0" fontId="100" fillId="0" borderId="48" xfId="0" applyFont="1" applyFill="1" applyBorder="1" applyAlignment="1">
      <alignment horizontal="justify" vertical="top" wrapText="1"/>
    </xf>
    <xf numFmtId="3" fontId="97" fillId="0" borderId="56" xfId="0" applyNumberFormat="1" applyFont="1" applyFill="1" applyBorder="1" applyAlignment="1">
      <alignment horizontal="right"/>
    </xf>
    <xf numFmtId="3" fontId="97" fillId="0" borderId="57" xfId="0" applyNumberFormat="1" applyFont="1" applyFill="1" applyBorder="1" applyAlignment="1">
      <alignment horizontal="right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justify" vertical="top" wrapText="1"/>
    </xf>
    <xf numFmtId="0" fontId="100" fillId="0" borderId="52" xfId="0" applyFont="1" applyFill="1" applyBorder="1" applyAlignment="1">
      <alignment horizontal="center" vertical="center" wrapText="1"/>
    </xf>
    <xf numFmtId="0" fontId="100" fillId="0" borderId="53" xfId="0" applyFont="1" applyFill="1" applyBorder="1" applyAlignment="1">
      <alignment horizontal="justify" vertical="top" wrapText="1"/>
    </xf>
    <xf numFmtId="172" fontId="97" fillId="0" borderId="52" xfId="0" applyNumberFormat="1" applyFont="1" applyFill="1" applyBorder="1" applyAlignment="1">
      <alignment horizontal="right"/>
    </xf>
    <xf numFmtId="0" fontId="100" fillId="0" borderId="21" xfId="0" applyFont="1" applyFill="1" applyBorder="1" applyAlignment="1">
      <alignment horizontal="center" vertical="center" wrapText="1"/>
    </xf>
    <xf numFmtId="0" fontId="100" fillId="0" borderId="30" xfId="0" applyFont="1" applyFill="1" applyBorder="1" applyAlignment="1">
      <alignment horizontal="justify" vertical="top" wrapText="1"/>
    </xf>
    <xf numFmtId="0" fontId="87" fillId="0" borderId="17" xfId="0" applyFont="1" applyFill="1" applyBorder="1" applyAlignment="1">
      <alignment/>
    </xf>
    <xf numFmtId="49" fontId="93" fillId="0" borderId="53" xfId="0" applyNumberFormat="1" applyFont="1" applyFill="1" applyBorder="1" applyAlignment="1">
      <alignment wrapText="1"/>
    </xf>
    <xf numFmtId="0" fontId="95" fillId="0" borderId="14" xfId="0" applyFont="1" applyFill="1" applyBorder="1" applyAlignment="1">
      <alignment/>
    </xf>
    <xf numFmtId="49" fontId="99" fillId="0" borderId="17" xfId="0" applyNumberFormat="1" applyFont="1" applyFill="1" applyBorder="1" applyAlignment="1">
      <alignment wrapText="1"/>
    </xf>
    <xf numFmtId="0" fontId="104" fillId="0" borderId="30" xfId="54" applyNumberFormat="1" applyFont="1" applyFill="1" applyBorder="1" applyAlignment="1" applyProtection="1">
      <alignment horizontal="left" wrapText="1"/>
      <protection hidden="1"/>
    </xf>
    <xf numFmtId="172" fontId="98" fillId="0" borderId="13" xfId="0" applyNumberFormat="1" applyFont="1" applyFill="1" applyBorder="1" applyAlignment="1">
      <alignment horizontal="right"/>
    </xf>
    <xf numFmtId="3" fontId="98" fillId="0" borderId="21" xfId="0" applyNumberFormat="1" applyFont="1" applyFill="1" applyBorder="1" applyAlignment="1">
      <alignment horizontal="right"/>
    </xf>
    <xf numFmtId="3" fontId="98" fillId="0" borderId="24" xfId="0" applyNumberFormat="1" applyFont="1" applyFill="1" applyBorder="1" applyAlignment="1">
      <alignment horizontal="right"/>
    </xf>
    <xf numFmtId="0" fontId="93" fillId="0" borderId="10" xfId="0" applyFont="1" applyFill="1" applyBorder="1" applyAlignment="1">
      <alignment wrapText="1"/>
    </xf>
    <xf numFmtId="172" fontId="98" fillId="0" borderId="10" xfId="0" applyNumberFormat="1" applyFont="1" applyFill="1" applyBorder="1" applyAlignment="1">
      <alignment/>
    </xf>
    <xf numFmtId="3" fontId="98" fillId="0" borderId="12" xfId="0" applyNumberFormat="1" applyFont="1" applyFill="1" applyBorder="1" applyAlignment="1">
      <alignment horizontal="right"/>
    </xf>
    <xf numFmtId="3" fontId="98" fillId="0" borderId="44" xfId="0" applyNumberFormat="1" applyFont="1" applyFill="1" applyBorder="1" applyAlignment="1">
      <alignment horizontal="right"/>
    </xf>
    <xf numFmtId="0" fontId="95" fillId="0" borderId="52" xfId="0" applyFont="1" applyFill="1" applyBorder="1" applyAlignment="1">
      <alignment/>
    </xf>
    <xf numFmtId="0" fontId="99" fillId="0" borderId="53" xfId="54" applyNumberFormat="1" applyFont="1" applyFill="1" applyBorder="1" applyAlignment="1" applyProtection="1">
      <alignment horizontal="left" wrapText="1"/>
      <protection hidden="1"/>
    </xf>
    <xf numFmtId="172" fontId="98" fillId="0" borderId="53" xfId="0" applyNumberFormat="1" applyFont="1" applyFill="1" applyBorder="1" applyAlignment="1">
      <alignment horizontal="right"/>
    </xf>
    <xf numFmtId="0" fontId="95" fillId="0" borderId="30" xfId="0" applyFont="1" applyFill="1" applyBorder="1" applyAlignment="1">
      <alignment wrapText="1"/>
    </xf>
    <xf numFmtId="0" fontId="99" fillId="0" borderId="30" xfId="0" applyFont="1" applyFill="1" applyBorder="1" applyAlignment="1">
      <alignment wrapText="1"/>
    </xf>
    <xf numFmtId="0" fontId="99" fillId="0" borderId="33" xfId="0" applyFont="1" applyFill="1" applyBorder="1" applyAlignment="1">
      <alignment wrapText="1"/>
    </xf>
    <xf numFmtId="172" fontId="98" fillId="0" borderId="33" xfId="0" applyNumberFormat="1" applyFont="1" applyFill="1" applyBorder="1" applyAlignment="1">
      <alignment horizontal="right"/>
    </xf>
    <xf numFmtId="0" fontId="99" fillId="0" borderId="13" xfId="0" applyFont="1" applyFill="1" applyBorder="1" applyAlignment="1">
      <alignment/>
    </xf>
    <xf numFmtId="0" fontId="87" fillId="0" borderId="17" xfId="0" applyFont="1" applyFill="1" applyBorder="1" applyAlignment="1">
      <alignment wrapText="1"/>
    </xf>
    <xf numFmtId="3" fontId="97" fillId="0" borderId="15" xfId="0" applyNumberFormat="1" applyFont="1" applyFill="1" applyBorder="1" applyAlignment="1">
      <alignment horizontal="right"/>
    </xf>
    <xf numFmtId="3" fontId="97" fillId="0" borderId="18" xfId="0" applyNumberFormat="1" applyFont="1" applyFill="1" applyBorder="1" applyAlignment="1">
      <alignment horizontal="right"/>
    </xf>
    <xf numFmtId="0" fontId="93" fillId="0" borderId="58" xfId="0" applyFont="1" applyFill="1" applyBorder="1" applyAlignment="1">
      <alignment wrapText="1"/>
    </xf>
    <xf numFmtId="172" fontId="97" fillId="0" borderId="53" xfId="0" applyNumberFormat="1" applyFont="1" applyFill="1" applyBorder="1" applyAlignment="1">
      <alignment/>
    </xf>
    <xf numFmtId="0" fontId="100" fillId="0" borderId="21" xfId="0" applyFont="1" applyFill="1" applyBorder="1" applyAlignment="1">
      <alignment horizontal="left" vertical="top" wrapText="1"/>
    </xf>
    <xf numFmtId="172" fontId="97" fillId="0" borderId="48" xfId="0" applyNumberFormat="1" applyFont="1" applyFill="1" applyBorder="1" applyAlignment="1">
      <alignment/>
    </xf>
    <xf numFmtId="0" fontId="100" fillId="0" borderId="31" xfId="0" applyFont="1" applyFill="1" applyBorder="1" applyAlignment="1">
      <alignment horizontal="left" vertical="top" wrapText="1"/>
    </xf>
    <xf numFmtId="0" fontId="96" fillId="0" borderId="32" xfId="0" applyFont="1" applyFill="1" applyBorder="1" applyAlignment="1">
      <alignment vertical="top" wrapText="1"/>
    </xf>
    <xf numFmtId="172" fontId="97" fillId="0" borderId="30" xfId="0" applyNumberFormat="1" applyFont="1" applyFill="1" applyBorder="1" applyAlignment="1">
      <alignment/>
    </xf>
    <xf numFmtId="0" fontId="100" fillId="0" borderId="40" xfId="0" applyFont="1" applyFill="1" applyBorder="1" applyAlignment="1">
      <alignment horizontal="left" vertical="top" wrapText="1"/>
    </xf>
    <xf numFmtId="0" fontId="96" fillId="0" borderId="0" xfId="0" applyFont="1" applyFill="1" applyBorder="1" applyAlignment="1">
      <alignment vertical="top" wrapText="1"/>
    </xf>
    <xf numFmtId="172" fontId="97" fillId="0" borderId="11" xfId="0" applyNumberFormat="1" applyFont="1" applyFill="1" applyBorder="1" applyAlignment="1">
      <alignment/>
    </xf>
    <xf numFmtId="0" fontId="88" fillId="0" borderId="53" xfId="0" applyFont="1" applyFill="1" applyBorder="1" applyAlignment="1">
      <alignment wrapText="1"/>
    </xf>
    <xf numFmtId="3" fontId="97" fillId="0" borderId="25" xfId="0" applyNumberFormat="1" applyFont="1" applyFill="1" applyBorder="1" applyAlignment="1">
      <alignment horizontal="right"/>
    </xf>
    <xf numFmtId="3" fontId="97" fillId="0" borderId="59" xfId="0" applyNumberFormat="1" applyFont="1" applyFill="1" applyBorder="1" applyAlignment="1">
      <alignment horizontal="right"/>
    </xf>
    <xf numFmtId="0" fontId="95" fillId="0" borderId="15" xfId="0" applyFont="1" applyFill="1" applyBorder="1" applyAlignment="1">
      <alignment wrapText="1"/>
    </xf>
    <xf numFmtId="0" fontId="95" fillId="0" borderId="13" xfId="0" applyFont="1" applyFill="1" applyBorder="1" applyAlignment="1">
      <alignment wrapText="1"/>
    </xf>
    <xf numFmtId="0" fontId="92" fillId="0" borderId="52" xfId="0" applyFont="1" applyFill="1" applyBorder="1" applyAlignment="1">
      <alignment wrapText="1"/>
    </xf>
    <xf numFmtId="0" fontId="93" fillId="0" borderId="46" xfId="0" applyFont="1" applyFill="1" applyBorder="1" applyAlignment="1">
      <alignment/>
    </xf>
    <xf numFmtId="0" fontId="105" fillId="0" borderId="49" xfId="0" applyFont="1" applyFill="1" applyBorder="1" applyAlignment="1">
      <alignment/>
    </xf>
    <xf numFmtId="0" fontId="95" fillId="0" borderId="11" xfId="0" applyFont="1" applyFill="1" applyBorder="1" applyAlignment="1">
      <alignment/>
    </xf>
    <xf numFmtId="0" fontId="105" fillId="0" borderId="14" xfId="0" applyFont="1" applyFill="1" applyBorder="1" applyAlignment="1">
      <alignment/>
    </xf>
    <xf numFmtId="0" fontId="95" fillId="0" borderId="41" xfId="0" applyFont="1" applyFill="1" applyBorder="1" applyAlignment="1">
      <alignment/>
    </xf>
    <xf numFmtId="0" fontId="106" fillId="0" borderId="10" xfId="0" applyFont="1" applyFill="1" applyBorder="1" applyAlignment="1">
      <alignment/>
    </xf>
    <xf numFmtId="172" fontId="94" fillId="0" borderId="10" xfId="0" applyNumberFormat="1" applyFont="1" applyFill="1" applyBorder="1" applyAlignment="1">
      <alignment/>
    </xf>
    <xf numFmtId="0" fontId="94" fillId="0" borderId="12" xfId="0" applyFont="1" applyFill="1" applyBorder="1" applyAlignment="1">
      <alignment/>
    </xf>
    <xf numFmtId="0" fontId="94" fillId="0" borderId="44" xfId="0" applyFont="1" applyFill="1" applyBorder="1" applyAlignment="1">
      <alignment/>
    </xf>
    <xf numFmtId="0" fontId="87" fillId="0" borderId="14" xfId="0" applyFont="1" applyFill="1" applyBorder="1" applyAlignment="1">
      <alignment/>
    </xf>
    <xf numFmtId="0" fontId="106" fillId="0" borderId="13" xfId="0" applyFont="1" applyFill="1" applyBorder="1" applyAlignment="1">
      <alignment/>
    </xf>
    <xf numFmtId="172" fontId="91" fillId="0" borderId="14" xfId="0" applyNumberFormat="1" applyFont="1" applyFill="1" applyBorder="1" applyAlignment="1">
      <alignment horizontal="center"/>
    </xf>
    <xf numFmtId="172" fontId="91" fillId="0" borderId="20" xfId="0" applyNumberFormat="1" applyFont="1" applyFill="1" applyBorder="1" applyAlignment="1">
      <alignment horizontal="center"/>
    </xf>
    <xf numFmtId="0" fontId="89" fillId="0" borderId="17" xfId="0" applyFont="1" applyFill="1" applyBorder="1" applyAlignment="1">
      <alignment/>
    </xf>
    <xf numFmtId="2" fontId="91" fillId="0" borderId="17" xfId="0" applyNumberFormat="1" applyFont="1" applyFill="1" applyBorder="1" applyAlignment="1">
      <alignment horizontal="center"/>
    </xf>
    <xf numFmtId="3" fontId="94" fillId="0" borderId="55" xfId="0" applyNumberFormat="1" applyFont="1" applyFill="1" applyBorder="1" applyAlignment="1">
      <alignment horizontal="center"/>
    </xf>
    <xf numFmtId="3" fontId="94" fillId="0" borderId="60" xfId="0" applyNumberFormat="1" applyFont="1" applyFill="1" applyBorder="1" applyAlignment="1">
      <alignment horizontal="center"/>
    </xf>
    <xf numFmtId="0" fontId="92" fillId="0" borderId="17" xfId="0" applyFont="1" applyFill="1" applyBorder="1" applyAlignment="1">
      <alignment/>
    </xf>
    <xf numFmtId="172" fontId="97" fillId="0" borderId="10" xfId="0" applyNumberFormat="1" applyFont="1" applyFill="1" applyBorder="1" applyAlignment="1">
      <alignment horizontal="right"/>
    </xf>
    <xf numFmtId="3" fontId="94" fillId="0" borderId="12" xfId="0" applyNumberFormat="1" applyFont="1" applyFill="1" applyBorder="1" applyAlignment="1">
      <alignment horizontal="center"/>
    </xf>
    <xf numFmtId="3" fontId="94" fillId="0" borderId="44" xfId="0" applyNumberFormat="1" applyFont="1" applyFill="1" applyBorder="1" applyAlignment="1">
      <alignment horizontal="center"/>
    </xf>
    <xf numFmtId="0" fontId="92" fillId="0" borderId="53" xfId="0" applyFont="1" applyFill="1" applyBorder="1" applyAlignment="1">
      <alignment/>
    </xf>
    <xf numFmtId="0" fontId="93" fillId="0" borderId="53" xfId="0" applyFont="1" applyFill="1" applyBorder="1" applyAlignment="1">
      <alignment/>
    </xf>
    <xf numFmtId="3" fontId="91" fillId="0" borderId="52" xfId="0" applyNumberFormat="1" applyFont="1" applyFill="1" applyBorder="1" applyAlignment="1">
      <alignment horizontal="right"/>
    </xf>
    <xf numFmtId="3" fontId="91" fillId="0" borderId="54" xfId="0" applyNumberFormat="1" applyFont="1" applyFill="1" applyBorder="1" applyAlignment="1">
      <alignment horizontal="right"/>
    </xf>
    <xf numFmtId="0" fontId="95" fillId="0" borderId="13" xfId="0" applyFont="1" applyFill="1" applyBorder="1" applyAlignment="1">
      <alignment/>
    </xf>
    <xf numFmtId="172" fontId="97" fillId="0" borderId="13" xfId="0" applyNumberFormat="1" applyFont="1" applyFill="1" applyBorder="1" applyAlignment="1">
      <alignment/>
    </xf>
    <xf numFmtId="0" fontId="93" fillId="0" borderId="53" xfId="0" applyFont="1" applyFill="1" applyBorder="1" applyAlignment="1">
      <alignment wrapText="1"/>
    </xf>
    <xf numFmtId="3" fontId="97" fillId="0" borderId="52" xfId="0" applyNumberFormat="1" applyFont="1" applyFill="1" applyBorder="1" applyAlignment="1">
      <alignment horizontal="center"/>
    </xf>
    <xf numFmtId="3" fontId="97" fillId="0" borderId="54" xfId="0" applyNumberFormat="1" applyFont="1" applyFill="1" applyBorder="1" applyAlignment="1">
      <alignment horizontal="center"/>
    </xf>
    <xf numFmtId="0" fontId="95" fillId="0" borderId="61" xfId="0" applyFont="1" applyFill="1" applyBorder="1" applyAlignment="1">
      <alignment wrapText="1"/>
    </xf>
    <xf numFmtId="3" fontId="97" fillId="0" borderId="24" xfId="0" applyNumberFormat="1" applyFont="1" applyFill="1" applyBorder="1" applyAlignment="1">
      <alignment horizontal="center"/>
    </xf>
    <xf numFmtId="0" fontId="93" fillId="0" borderId="17" xfId="0" applyFont="1" applyFill="1" applyBorder="1" applyAlignment="1">
      <alignment/>
    </xf>
    <xf numFmtId="0" fontId="93" fillId="0" borderId="13" xfId="0" applyFont="1" applyFill="1" applyBorder="1" applyAlignment="1">
      <alignment wrapText="1"/>
    </xf>
    <xf numFmtId="172" fontId="98" fillId="0" borderId="17" xfId="0" applyNumberFormat="1" applyFont="1" applyFill="1" applyBorder="1" applyAlignment="1">
      <alignment horizontal="center"/>
    </xf>
    <xf numFmtId="0" fontId="99" fillId="0" borderId="53" xfId="0" applyFont="1" applyFill="1" applyBorder="1" applyAlignment="1">
      <alignment/>
    </xf>
    <xf numFmtId="0" fontId="88" fillId="0" borderId="52" xfId="0" applyFont="1" applyFill="1" applyBorder="1" applyAlignment="1">
      <alignment wrapText="1"/>
    </xf>
    <xf numFmtId="1" fontId="97" fillId="0" borderId="53" xfId="0" applyNumberFormat="1" applyFont="1" applyFill="1" applyBorder="1" applyAlignment="1">
      <alignment horizontal="center"/>
    </xf>
    <xf numFmtId="172" fontId="97" fillId="0" borderId="53" xfId="0" applyNumberFormat="1" applyFont="1" applyFill="1" applyBorder="1" applyAlignment="1">
      <alignment horizontal="center"/>
    </xf>
    <xf numFmtId="0" fontId="95" fillId="0" borderId="48" xfId="0" applyFont="1" applyFill="1" applyBorder="1" applyAlignment="1">
      <alignment wrapText="1"/>
    </xf>
    <xf numFmtId="1" fontId="97" fillId="0" borderId="48" xfId="0" applyNumberFormat="1" applyFont="1" applyFill="1" applyBorder="1" applyAlignment="1">
      <alignment horizontal="center"/>
    </xf>
    <xf numFmtId="172" fontId="97" fillId="0" borderId="48" xfId="0" applyNumberFormat="1" applyFont="1" applyFill="1" applyBorder="1" applyAlignment="1">
      <alignment horizontal="center"/>
    </xf>
    <xf numFmtId="172" fontId="97" fillId="0" borderId="13" xfId="0" applyNumberFormat="1" applyFont="1" applyFill="1" applyBorder="1" applyAlignment="1">
      <alignment horizontal="center"/>
    </xf>
    <xf numFmtId="0" fontId="99" fillId="0" borderId="28" xfId="0" applyFont="1" applyFill="1" applyBorder="1" applyAlignment="1">
      <alignment/>
    </xf>
    <xf numFmtId="0" fontId="88" fillId="0" borderId="46" xfId="0" applyFont="1" applyFill="1" applyBorder="1" applyAlignment="1">
      <alignment wrapText="1"/>
    </xf>
    <xf numFmtId="1" fontId="97" fillId="0" borderId="46" xfId="0" applyNumberFormat="1" applyFont="1" applyFill="1" applyBorder="1" applyAlignment="1">
      <alignment horizontal="center"/>
    </xf>
    <xf numFmtId="170" fontId="97" fillId="0" borderId="46" xfId="0" applyNumberFormat="1" applyFont="1" applyFill="1" applyBorder="1" applyAlignment="1">
      <alignment horizontal="center"/>
    </xf>
    <xf numFmtId="0" fontId="95" fillId="0" borderId="30" xfId="54" applyNumberFormat="1" applyFont="1" applyFill="1" applyBorder="1" applyAlignment="1" applyProtection="1">
      <alignment horizontal="left" wrapText="1"/>
      <protection hidden="1"/>
    </xf>
    <xf numFmtId="1" fontId="97" fillId="0" borderId="49" xfId="0" applyNumberFormat="1" applyFont="1" applyFill="1" applyBorder="1" applyAlignment="1">
      <alignment horizontal="center"/>
    </xf>
    <xf numFmtId="0" fontId="95" fillId="0" borderId="28" xfId="0" applyFont="1" applyFill="1" applyBorder="1" applyAlignment="1">
      <alignment/>
    </xf>
    <xf numFmtId="0" fontId="99" fillId="0" borderId="53" xfId="0" applyFont="1" applyFill="1" applyBorder="1" applyAlignment="1">
      <alignment wrapText="1"/>
    </xf>
    <xf numFmtId="172" fontId="98" fillId="0" borderId="53" xfId="0" applyNumberFormat="1" applyFont="1" applyFill="1" applyBorder="1" applyAlignment="1">
      <alignment horizontal="center"/>
    </xf>
    <xf numFmtId="0" fontId="95" fillId="0" borderId="41" xfId="0" applyFont="1" applyFill="1" applyBorder="1" applyAlignment="1">
      <alignment wrapText="1"/>
    </xf>
    <xf numFmtId="172" fontId="98" fillId="0" borderId="41" xfId="0" applyNumberFormat="1" applyFont="1" applyFill="1" applyBorder="1" applyAlignment="1">
      <alignment horizontal="center"/>
    </xf>
    <xf numFmtId="3" fontId="97" fillId="0" borderId="40" xfId="0" applyNumberFormat="1" applyFont="1" applyFill="1" applyBorder="1" applyAlignment="1">
      <alignment horizontal="right"/>
    </xf>
    <xf numFmtId="3" fontId="97" fillId="0" borderId="42" xfId="0" applyNumberFormat="1" applyFont="1" applyFill="1" applyBorder="1" applyAlignment="1">
      <alignment horizontal="right"/>
    </xf>
    <xf numFmtId="0" fontId="88" fillId="0" borderId="28" xfId="0" applyFont="1" applyFill="1" applyBorder="1" applyAlignment="1">
      <alignment/>
    </xf>
    <xf numFmtId="172" fontId="97" fillId="0" borderId="46" xfId="0" applyNumberFormat="1" applyFont="1" applyFill="1" applyBorder="1" applyAlignment="1">
      <alignment horizontal="center"/>
    </xf>
    <xf numFmtId="0" fontId="88" fillId="0" borderId="49" xfId="0" applyFont="1" applyFill="1" applyBorder="1" applyAlignment="1">
      <alignment/>
    </xf>
    <xf numFmtId="49" fontId="99" fillId="0" borderId="48" xfId="0" applyNumberFormat="1" applyFont="1" applyFill="1" applyBorder="1" applyAlignment="1">
      <alignment horizontal="left" wrapText="1"/>
    </xf>
    <xf numFmtId="0" fontId="88" fillId="0" borderId="14" xfId="0" applyFont="1" applyFill="1" applyBorder="1" applyAlignment="1">
      <alignment/>
    </xf>
    <xf numFmtId="49" fontId="99" fillId="0" borderId="13" xfId="0" applyNumberFormat="1" applyFont="1" applyFill="1" applyBorder="1" applyAlignment="1">
      <alignment horizontal="left" wrapText="1"/>
    </xf>
    <xf numFmtId="1" fontId="97" fillId="0" borderId="13" xfId="0" applyNumberFormat="1" applyFont="1" applyFill="1" applyBorder="1" applyAlignment="1">
      <alignment horizontal="center"/>
    </xf>
    <xf numFmtId="3" fontId="97" fillId="0" borderId="20" xfId="0" applyNumberFormat="1" applyFont="1" applyFill="1" applyBorder="1" applyAlignment="1">
      <alignment horizontal="center"/>
    </xf>
    <xf numFmtId="0" fontId="89" fillId="0" borderId="52" xfId="0" applyFont="1" applyFill="1" applyBorder="1" applyAlignment="1">
      <alignment/>
    </xf>
    <xf numFmtId="0" fontId="87" fillId="0" borderId="53" xfId="0" applyFont="1" applyFill="1" applyBorder="1" applyAlignment="1">
      <alignment wrapText="1"/>
    </xf>
    <xf numFmtId="172" fontId="91" fillId="0" borderId="53" xfId="0" applyNumberFormat="1" applyFont="1" applyFill="1" applyBorder="1" applyAlignment="1">
      <alignment horizontal="center"/>
    </xf>
    <xf numFmtId="3" fontId="91" fillId="0" borderId="52" xfId="0" applyNumberFormat="1" applyFont="1" applyFill="1" applyBorder="1" applyAlignment="1">
      <alignment horizontal="center"/>
    </xf>
    <xf numFmtId="3" fontId="91" fillId="0" borderId="54" xfId="0" applyNumberFormat="1" applyFont="1" applyFill="1" applyBorder="1" applyAlignment="1">
      <alignment horizontal="center"/>
    </xf>
    <xf numFmtId="172" fontId="98" fillId="0" borderId="13" xfId="0" applyNumberFormat="1" applyFont="1" applyFill="1" applyBorder="1" applyAlignment="1">
      <alignment horizontal="center"/>
    </xf>
    <xf numFmtId="172" fontId="91" fillId="0" borderId="52" xfId="0" applyNumberFormat="1" applyFont="1" applyFill="1" applyBorder="1" applyAlignment="1">
      <alignment horizontal="center"/>
    </xf>
    <xf numFmtId="0" fontId="92" fillId="0" borderId="21" xfId="0" applyFont="1" applyFill="1" applyBorder="1" applyAlignment="1">
      <alignment/>
    </xf>
    <xf numFmtId="0" fontId="92" fillId="0" borderId="30" xfId="0" applyFont="1" applyFill="1" applyBorder="1" applyAlignment="1">
      <alignment wrapText="1"/>
    </xf>
    <xf numFmtId="170" fontId="98" fillId="0" borderId="30" xfId="0" applyNumberFormat="1" applyFont="1" applyFill="1" applyBorder="1" applyAlignment="1">
      <alignment horizontal="center"/>
    </xf>
    <xf numFmtId="170" fontId="97" fillId="0" borderId="30" xfId="0" applyNumberFormat="1" applyFont="1" applyFill="1" applyBorder="1" applyAlignment="1">
      <alignment horizontal="center"/>
    </xf>
    <xf numFmtId="3" fontId="97" fillId="0" borderId="62" xfId="0" applyNumberFormat="1" applyFont="1" applyFill="1" applyBorder="1" applyAlignment="1">
      <alignment horizontal="right"/>
    </xf>
    <xf numFmtId="3" fontId="97" fillId="0" borderId="63" xfId="0" applyNumberFormat="1" applyFont="1" applyFill="1" applyBorder="1" applyAlignment="1">
      <alignment horizontal="right"/>
    </xf>
    <xf numFmtId="0" fontId="92" fillId="0" borderId="38" xfId="0" applyFont="1" applyFill="1" applyBorder="1" applyAlignment="1">
      <alignment/>
    </xf>
    <xf numFmtId="0" fontId="92" fillId="0" borderId="11" xfId="0" applyFont="1" applyFill="1" applyBorder="1" applyAlignment="1">
      <alignment wrapText="1"/>
    </xf>
    <xf numFmtId="1" fontId="98" fillId="0" borderId="11" xfId="0" applyNumberFormat="1" applyFont="1" applyFill="1" applyBorder="1" applyAlignment="1">
      <alignment horizontal="center"/>
    </xf>
    <xf numFmtId="172" fontId="97" fillId="0" borderId="38" xfId="0" applyNumberFormat="1" applyFont="1" applyFill="1" applyBorder="1" applyAlignment="1">
      <alignment horizontal="center"/>
    </xf>
    <xf numFmtId="0" fontId="92" fillId="0" borderId="31" xfId="0" applyFont="1" applyFill="1" applyBorder="1" applyAlignment="1">
      <alignment/>
    </xf>
    <xf numFmtId="0" fontId="92" fillId="0" borderId="33" xfId="0" applyFont="1" applyFill="1" applyBorder="1" applyAlignment="1">
      <alignment wrapText="1"/>
    </xf>
    <xf numFmtId="1" fontId="98" fillId="0" borderId="33" xfId="0" applyNumberFormat="1" applyFont="1" applyFill="1" applyBorder="1" applyAlignment="1">
      <alignment horizontal="center"/>
    </xf>
    <xf numFmtId="172" fontId="97" fillId="0" borderId="31" xfId="0" applyNumberFormat="1" applyFont="1" applyFill="1" applyBorder="1" applyAlignment="1">
      <alignment horizontal="center"/>
    </xf>
    <xf numFmtId="190" fontId="88" fillId="0" borderId="11" xfId="54" applyNumberFormat="1" applyFont="1" applyFill="1" applyBorder="1" applyAlignment="1" applyProtection="1">
      <alignment horizontal="center"/>
      <protection hidden="1"/>
    </xf>
    <xf numFmtId="0" fontId="92" fillId="0" borderId="31" xfId="0" applyFont="1" applyFill="1" applyBorder="1" applyAlignment="1">
      <alignment wrapText="1"/>
    </xf>
    <xf numFmtId="190" fontId="88" fillId="0" borderId="33" xfId="54" applyNumberFormat="1" applyFont="1" applyFill="1" applyBorder="1" applyAlignment="1" applyProtection="1">
      <alignment horizontal="center"/>
      <protection hidden="1"/>
    </xf>
    <xf numFmtId="0" fontId="92" fillId="0" borderId="14" xfId="0" applyFont="1" applyFill="1" applyBorder="1" applyAlignment="1">
      <alignment wrapText="1"/>
    </xf>
    <xf numFmtId="190" fontId="88" fillId="0" borderId="13" xfId="54" applyNumberFormat="1" applyFont="1" applyFill="1" applyBorder="1" applyAlignment="1" applyProtection="1">
      <alignment horizontal="center"/>
      <protection hidden="1"/>
    </xf>
    <xf numFmtId="1" fontId="91" fillId="0" borderId="15" xfId="0" applyNumberFormat="1" applyFont="1" applyFill="1" applyBorder="1" applyAlignment="1">
      <alignment horizontal="center"/>
    </xf>
    <xf numFmtId="172" fontId="91" fillId="0" borderId="16" xfId="0" applyNumberFormat="1" applyFont="1" applyFill="1" applyBorder="1" applyAlignment="1">
      <alignment horizontal="center"/>
    </xf>
    <xf numFmtId="1" fontId="98" fillId="0" borderId="52" xfId="0" applyNumberFormat="1" applyFont="1" applyFill="1" applyBorder="1" applyAlignment="1">
      <alignment horizontal="center"/>
    </xf>
    <xf numFmtId="172" fontId="98" fillId="0" borderId="58" xfId="0" applyNumberFormat="1" applyFont="1" applyFill="1" applyBorder="1" applyAlignment="1">
      <alignment horizontal="center"/>
    </xf>
    <xf numFmtId="0" fontId="99" fillId="0" borderId="48" xfId="0" applyFont="1" applyFill="1" applyBorder="1" applyAlignment="1">
      <alignment wrapText="1"/>
    </xf>
    <xf numFmtId="172" fontId="98" fillId="0" borderId="47" xfId="0" applyNumberFormat="1" applyFont="1" applyFill="1" applyBorder="1" applyAlignment="1">
      <alignment horizontal="center"/>
    </xf>
    <xf numFmtId="3" fontId="91" fillId="0" borderId="49" xfId="0" applyNumberFormat="1" applyFont="1" applyFill="1" applyBorder="1" applyAlignment="1">
      <alignment horizontal="center"/>
    </xf>
    <xf numFmtId="3" fontId="91" fillId="0" borderId="50" xfId="0" applyNumberFormat="1" applyFont="1" applyFill="1" applyBorder="1" applyAlignment="1">
      <alignment horizontal="center"/>
    </xf>
    <xf numFmtId="0" fontId="99" fillId="0" borderId="13" xfId="0" applyFont="1" applyFill="1" applyBorder="1" applyAlignment="1">
      <alignment wrapText="1"/>
    </xf>
    <xf numFmtId="0" fontId="97" fillId="0" borderId="38" xfId="0" applyFont="1" applyFill="1" applyBorder="1" applyAlignment="1">
      <alignment horizontal="center"/>
    </xf>
    <xf numFmtId="172" fontId="97" fillId="0" borderId="19" xfId="0" applyNumberFormat="1" applyFont="1" applyFill="1" applyBorder="1" applyAlignment="1">
      <alignment horizontal="center"/>
    </xf>
    <xf numFmtId="3" fontId="91" fillId="0" borderId="14" xfId="0" applyNumberFormat="1" applyFont="1" applyFill="1" applyBorder="1" applyAlignment="1">
      <alignment horizontal="center"/>
    </xf>
    <xf numFmtId="3" fontId="91" fillId="0" borderId="40" xfId="0" applyNumberFormat="1" applyFont="1" applyFill="1" applyBorder="1" applyAlignment="1">
      <alignment horizontal="center"/>
    </xf>
    <xf numFmtId="0" fontId="104" fillId="0" borderId="12" xfId="0" applyFont="1" applyFill="1" applyBorder="1" applyAlignment="1">
      <alignment/>
    </xf>
    <xf numFmtId="170" fontId="98" fillId="0" borderId="58" xfId="0" applyNumberFormat="1" applyFont="1" applyFill="1" applyBorder="1" applyAlignment="1">
      <alignment horizontal="center"/>
    </xf>
    <xf numFmtId="3" fontId="91" fillId="0" borderId="29" xfId="0" applyNumberFormat="1" applyFont="1" applyFill="1" applyBorder="1" applyAlignment="1">
      <alignment horizontal="center"/>
    </xf>
    <xf numFmtId="0" fontId="95" fillId="0" borderId="12" xfId="54" applyNumberFormat="1" applyFont="1" applyFill="1" applyBorder="1" applyAlignment="1" applyProtection="1">
      <alignment horizontal="left"/>
      <protection hidden="1"/>
    </xf>
    <xf numFmtId="0" fontId="95" fillId="0" borderId="36" xfId="0" applyFont="1" applyFill="1" applyBorder="1" applyAlignment="1">
      <alignment wrapText="1"/>
    </xf>
    <xf numFmtId="1" fontId="98" fillId="0" borderId="21" xfId="0" applyNumberFormat="1" applyFont="1" applyFill="1" applyBorder="1" applyAlignment="1">
      <alignment horizontal="center"/>
    </xf>
    <xf numFmtId="172" fontId="98" fillId="0" borderId="22" xfId="0" applyNumberFormat="1" applyFont="1" applyFill="1" applyBorder="1" applyAlignment="1">
      <alignment horizontal="center"/>
    </xf>
    <xf numFmtId="3" fontId="97" fillId="0" borderId="14" xfId="0" applyNumberFormat="1" applyFont="1" applyFill="1" applyBorder="1" applyAlignment="1">
      <alignment horizontal="center"/>
    </xf>
    <xf numFmtId="3" fontId="97" fillId="0" borderId="39" xfId="0" applyNumberFormat="1" applyFont="1" applyFill="1" applyBorder="1" applyAlignment="1">
      <alignment horizontal="center"/>
    </xf>
    <xf numFmtId="1" fontId="98" fillId="0" borderId="38" xfId="0" applyNumberFormat="1" applyFont="1" applyFill="1" applyBorder="1" applyAlignment="1">
      <alignment horizontal="center"/>
    </xf>
    <xf numFmtId="172" fontId="98" fillId="0" borderId="0" xfId="0" applyNumberFormat="1" applyFont="1" applyFill="1" applyBorder="1" applyAlignment="1">
      <alignment horizontal="center"/>
    </xf>
    <xf numFmtId="3" fontId="97" fillId="0" borderId="15" xfId="0" applyNumberFormat="1" applyFont="1" applyFill="1" applyBorder="1" applyAlignment="1">
      <alignment horizontal="center"/>
    </xf>
    <xf numFmtId="3" fontId="97" fillId="0" borderId="44" xfId="0" applyNumberFormat="1" applyFont="1" applyFill="1" applyBorder="1" applyAlignment="1">
      <alignment horizontal="center"/>
    </xf>
    <xf numFmtId="1" fontId="98" fillId="0" borderId="12" xfId="0" applyNumberFormat="1" applyFont="1" applyFill="1" applyBorder="1" applyAlignment="1">
      <alignment horizontal="right"/>
    </xf>
    <xf numFmtId="170" fontId="98" fillId="0" borderId="43" xfId="0" applyNumberFormat="1" applyFont="1" applyFill="1" applyBorder="1" applyAlignment="1">
      <alignment horizontal="center"/>
    </xf>
    <xf numFmtId="3" fontId="97" fillId="0" borderId="12" xfId="0" applyNumberFormat="1" applyFont="1" applyFill="1" applyBorder="1" applyAlignment="1">
      <alignment horizontal="right"/>
    </xf>
    <xf numFmtId="3" fontId="97" fillId="0" borderId="44" xfId="0" applyNumberFormat="1" applyFont="1" applyFill="1" applyBorder="1" applyAlignment="1">
      <alignment horizontal="right"/>
    </xf>
    <xf numFmtId="0" fontId="95" fillId="0" borderId="64" xfId="0" applyFont="1" applyFill="1" applyBorder="1" applyAlignment="1">
      <alignment/>
    </xf>
    <xf numFmtId="0" fontId="95" fillId="0" borderId="19" xfId="0" applyFont="1" applyFill="1" applyBorder="1" applyAlignment="1">
      <alignment wrapText="1"/>
    </xf>
    <xf numFmtId="1" fontId="98" fillId="0" borderId="31" xfId="0" applyNumberFormat="1" applyFont="1" applyFill="1" applyBorder="1" applyAlignment="1">
      <alignment horizontal="right"/>
    </xf>
    <xf numFmtId="172" fontId="98" fillId="0" borderId="32" xfId="0" applyNumberFormat="1" applyFont="1" applyFill="1" applyBorder="1" applyAlignment="1">
      <alignment horizontal="center"/>
    </xf>
    <xf numFmtId="0" fontId="95" fillId="0" borderId="22" xfId="0" applyFont="1" applyFill="1" applyBorder="1" applyAlignment="1">
      <alignment wrapText="1"/>
    </xf>
    <xf numFmtId="1" fontId="97" fillId="0" borderId="31" xfId="0" applyNumberFormat="1" applyFont="1" applyFill="1" applyBorder="1" applyAlignment="1">
      <alignment horizontal="right"/>
    </xf>
    <xf numFmtId="172" fontId="98" fillId="0" borderId="51" xfId="0" applyNumberFormat="1" applyFont="1" applyFill="1" applyBorder="1" applyAlignment="1">
      <alignment horizontal="center"/>
    </xf>
    <xf numFmtId="0" fontId="95" fillId="0" borderId="11" xfId="0" applyFont="1" applyFill="1" applyBorder="1" applyAlignment="1">
      <alignment wrapText="1"/>
    </xf>
    <xf numFmtId="1" fontId="97" fillId="0" borderId="35" xfId="0" applyNumberFormat="1" applyFont="1" applyFill="1" applyBorder="1" applyAlignment="1">
      <alignment horizontal="right"/>
    </xf>
    <xf numFmtId="0" fontId="95" fillId="0" borderId="15" xfId="0" applyFont="1" applyFill="1" applyBorder="1" applyAlignment="1">
      <alignment/>
    </xf>
    <xf numFmtId="0" fontId="95" fillId="0" borderId="17" xfId="0" applyFont="1" applyFill="1" applyBorder="1" applyAlignment="1">
      <alignment wrapText="1"/>
    </xf>
    <xf numFmtId="1" fontId="97" fillId="0" borderId="15" xfId="0" applyNumberFormat="1" applyFont="1" applyFill="1" applyBorder="1" applyAlignment="1">
      <alignment horizontal="right"/>
    </xf>
    <xf numFmtId="172" fontId="98" fillId="0" borderId="16" xfId="0" applyNumberFormat="1" applyFont="1" applyFill="1" applyBorder="1" applyAlignment="1">
      <alignment horizontal="center"/>
    </xf>
    <xf numFmtId="0" fontId="87" fillId="0" borderId="13" xfId="0" applyFont="1" applyFill="1" applyBorder="1" applyAlignment="1">
      <alignment wrapText="1"/>
    </xf>
    <xf numFmtId="1" fontId="91" fillId="0" borderId="13" xfId="0" applyNumberFormat="1" applyFont="1" applyFill="1" applyBorder="1" applyAlignment="1">
      <alignment horizontal="center"/>
    </xf>
    <xf numFmtId="1" fontId="91" fillId="0" borderId="14" xfId="0" applyNumberFormat="1" applyFont="1" applyFill="1" applyBorder="1" applyAlignment="1">
      <alignment horizontal="center"/>
    </xf>
    <xf numFmtId="172" fontId="91" fillId="0" borderId="19" xfId="0" applyNumberFormat="1" applyFont="1" applyFill="1" applyBorder="1" applyAlignment="1">
      <alignment horizontal="center"/>
    </xf>
    <xf numFmtId="0" fontId="104" fillId="0" borderId="53" xfId="0" applyFont="1" applyFill="1" applyBorder="1" applyAlignment="1">
      <alignment wrapText="1"/>
    </xf>
    <xf numFmtId="1" fontId="97" fillId="0" borderId="14" xfId="0" applyNumberFormat="1" applyFont="1" applyFill="1" applyBorder="1" applyAlignment="1">
      <alignment horizontal="right"/>
    </xf>
    <xf numFmtId="172" fontId="98" fillId="0" borderId="65" xfId="0" applyNumberFormat="1" applyFont="1" applyFill="1" applyBorder="1" applyAlignment="1">
      <alignment horizontal="center"/>
    </xf>
    <xf numFmtId="172" fontId="91" fillId="0" borderId="15" xfId="0" applyNumberFormat="1" applyFont="1" applyFill="1" applyBorder="1" applyAlignment="1">
      <alignment horizontal="center"/>
    </xf>
    <xf numFmtId="3" fontId="91" fillId="0" borderId="15" xfId="0" applyNumberFormat="1" applyFont="1" applyFill="1" applyBorder="1" applyAlignment="1">
      <alignment horizontal="center"/>
    </xf>
    <xf numFmtId="3" fontId="91" fillId="0" borderId="18" xfId="0" applyNumberFormat="1" applyFont="1" applyFill="1" applyBorder="1" applyAlignment="1">
      <alignment horizontal="center"/>
    </xf>
    <xf numFmtId="0" fontId="107" fillId="0" borderId="66" xfId="0" applyFont="1" applyFill="1" applyBorder="1" applyAlignment="1">
      <alignment/>
    </xf>
    <xf numFmtId="0" fontId="88" fillId="0" borderId="23" xfId="0" applyFont="1" applyFill="1" applyBorder="1" applyAlignment="1">
      <alignment wrapText="1"/>
    </xf>
    <xf numFmtId="1" fontId="97" fillId="0" borderId="10" xfId="0" applyNumberFormat="1" applyFont="1" applyFill="1" applyBorder="1" applyAlignment="1">
      <alignment horizontal="center"/>
    </xf>
    <xf numFmtId="172" fontId="97" fillId="0" borderId="10" xfId="0" applyNumberFormat="1" applyFont="1" applyFill="1" applyBorder="1" applyAlignment="1">
      <alignment horizontal="center"/>
    </xf>
    <xf numFmtId="3" fontId="97" fillId="0" borderId="55" xfId="0" applyNumberFormat="1" applyFont="1" applyFill="1" applyBorder="1" applyAlignment="1">
      <alignment horizontal="center"/>
    </xf>
    <xf numFmtId="3" fontId="97" fillId="0" borderId="60" xfId="0" applyNumberFormat="1" applyFont="1" applyFill="1" applyBorder="1" applyAlignment="1">
      <alignment horizontal="center"/>
    </xf>
    <xf numFmtId="0" fontId="107" fillId="0" borderId="67" xfId="0" applyFont="1" applyFill="1" applyBorder="1" applyAlignment="1">
      <alignment/>
    </xf>
    <xf numFmtId="0" fontId="88" fillId="0" borderId="13" xfId="0" applyFont="1" applyFill="1" applyBorder="1" applyAlignment="1">
      <alignment wrapText="1"/>
    </xf>
    <xf numFmtId="1" fontId="97" fillId="0" borderId="17" xfId="0" applyNumberFormat="1" applyFont="1" applyFill="1" applyBorder="1" applyAlignment="1">
      <alignment horizontal="center"/>
    </xf>
    <xf numFmtId="172" fontId="97" fillId="0" borderId="17" xfId="0" applyNumberFormat="1" applyFont="1" applyFill="1" applyBorder="1" applyAlignment="1">
      <alignment horizontal="center"/>
    </xf>
    <xf numFmtId="3" fontId="97" fillId="0" borderId="35" xfId="0" applyNumberFormat="1" applyFont="1" applyFill="1" applyBorder="1" applyAlignment="1">
      <alignment horizontal="center"/>
    </xf>
    <xf numFmtId="3" fontId="97" fillId="0" borderId="63" xfId="0" applyNumberFormat="1" applyFont="1" applyFill="1" applyBorder="1" applyAlignment="1">
      <alignment horizontal="center"/>
    </xf>
    <xf numFmtId="0" fontId="107" fillId="0" borderId="68" xfId="0" applyFont="1" applyFill="1" applyBorder="1" applyAlignment="1">
      <alignment/>
    </xf>
    <xf numFmtId="0" fontId="88" fillId="0" borderId="16" xfId="0" applyFont="1" applyFill="1" applyBorder="1" applyAlignment="1">
      <alignment wrapText="1"/>
    </xf>
    <xf numFmtId="3" fontId="97" fillId="0" borderId="18" xfId="0" applyNumberFormat="1" applyFont="1" applyFill="1" applyBorder="1" applyAlignment="1">
      <alignment horizontal="center"/>
    </xf>
    <xf numFmtId="0" fontId="92" fillId="0" borderId="69" xfId="0" applyFont="1" applyFill="1" applyBorder="1" applyAlignment="1">
      <alignment/>
    </xf>
    <xf numFmtId="0" fontId="88" fillId="0" borderId="70" xfId="0" applyFont="1" applyFill="1" applyBorder="1" applyAlignment="1">
      <alignment wrapText="1"/>
    </xf>
    <xf numFmtId="1" fontId="97" fillId="0" borderId="23" xfId="0" applyNumberFormat="1" applyFont="1" applyFill="1" applyBorder="1" applyAlignment="1">
      <alignment horizontal="center"/>
    </xf>
    <xf numFmtId="172" fontId="97" fillId="0" borderId="23" xfId="0" applyNumberFormat="1" applyFont="1" applyFill="1" applyBorder="1" applyAlignment="1">
      <alignment horizontal="center"/>
    </xf>
    <xf numFmtId="0" fontId="92" fillId="0" borderId="71" xfId="0" applyFont="1" applyFill="1" applyBorder="1" applyAlignment="1">
      <alignment/>
    </xf>
    <xf numFmtId="0" fontId="88" fillId="0" borderId="0" xfId="0" applyFont="1" applyFill="1" applyBorder="1" applyAlignment="1">
      <alignment wrapText="1"/>
    </xf>
    <xf numFmtId="1" fontId="97" fillId="0" borderId="72" xfId="0" applyNumberFormat="1" applyFont="1" applyFill="1" applyBorder="1" applyAlignment="1">
      <alignment horizontal="center"/>
    </xf>
    <xf numFmtId="172" fontId="97" fillId="0" borderId="33" xfId="0" applyNumberFormat="1" applyFont="1" applyFill="1" applyBorder="1" applyAlignment="1">
      <alignment horizontal="center"/>
    </xf>
    <xf numFmtId="3" fontId="97" fillId="0" borderId="38" xfId="0" applyNumberFormat="1" applyFont="1" applyFill="1" applyBorder="1" applyAlignment="1">
      <alignment horizontal="center"/>
    </xf>
    <xf numFmtId="0" fontId="107" fillId="0" borderId="73" xfId="0" applyFont="1" applyFill="1" applyBorder="1" applyAlignment="1">
      <alignment/>
    </xf>
    <xf numFmtId="0" fontId="88" fillId="0" borderId="10" xfId="0" applyFont="1" applyFill="1" applyBorder="1" applyAlignment="1">
      <alignment wrapText="1"/>
    </xf>
    <xf numFmtId="1" fontId="97" fillId="0" borderId="74" xfId="0" applyNumberFormat="1" applyFont="1" applyFill="1" applyBorder="1" applyAlignment="1">
      <alignment horizontal="center"/>
    </xf>
    <xf numFmtId="3" fontId="97" fillId="0" borderId="31" xfId="0" applyNumberFormat="1" applyFont="1" applyFill="1" applyBorder="1" applyAlignment="1">
      <alignment horizontal="center"/>
    </xf>
    <xf numFmtId="3" fontId="97" fillId="0" borderId="34" xfId="0" applyNumberFormat="1" applyFont="1" applyFill="1" applyBorder="1" applyAlignment="1">
      <alignment horizontal="center"/>
    </xf>
    <xf numFmtId="0" fontId="108" fillId="0" borderId="15" xfId="0" applyFont="1" applyFill="1" applyBorder="1" applyAlignment="1">
      <alignment horizontal="left"/>
    </xf>
    <xf numFmtId="0" fontId="109" fillId="0" borderId="16" xfId="0" applyFont="1" applyFill="1" applyBorder="1" applyAlignment="1">
      <alignment horizontal="justify" vertical="top" wrapText="1"/>
    </xf>
    <xf numFmtId="0" fontId="107" fillId="0" borderId="15" xfId="0" applyFont="1" applyFill="1" applyBorder="1" applyAlignment="1">
      <alignment/>
    </xf>
    <xf numFmtId="0" fontId="88" fillId="0" borderId="17" xfId="0" applyFont="1" applyFill="1" applyBorder="1" applyAlignment="1">
      <alignment wrapText="1"/>
    </xf>
    <xf numFmtId="0" fontId="88" fillId="0" borderId="30" xfId="0" applyFont="1" applyFill="1" applyBorder="1" applyAlignment="1">
      <alignment wrapText="1"/>
    </xf>
    <xf numFmtId="1" fontId="97" fillId="0" borderId="30" xfId="0" applyNumberFormat="1" applyFont="1" applyFill="1" applyBorder="1" applyAlignment="1">
      <alignment horizontal="center"/>
    </xf>
    <xf numFmtId="172" fontId="97" fillId="0" borderId="30" xfId="0" applyNumberFormat="1" applyFont="1" applyFill="1" applyBorder="1" applyAlignment="1">
      <alignment horizontal="center"/>
    </xf>
    <xf numFmtId="49" fontId="95" fillId="0" borderId="38" xfId="0" applyNumberFormat="1" applyFont="1" applyFill="1" applyBorder="1" applyAlignment="1">
      <alignment/>
    </xf>
    <xf numFmtId="0" fontId="109" fillId="0" borderId="11" xfId="0" applyFont="1" applyFill="1" applyBorder="1" applyAlignment="1">
      <alignment horizontal="justify" vertical="top" wrapText="1"/>
    </xf>
    <xf numFmtId="3" fontId="97" fillId="0" borderId="40" xfId="0" applyNumberFormat="1" applyFont="1" applyFill="1" applyBorder="1" applyAlignment="1">
      <alignment horizontal="center"/>
    </xf>
    <xf numFmtId="3" fontId="97" fillId="0" borderId="42" xfId="0" applyNumberFormat="1" applyFont="1" applyFill="1" applyBorder="1" applyAlignment="1">
      <alignment horizontal="center"/>
    </xf>
    <xf numFmtId="1" fontId="97" fillId="0" borderId="11" xfId="0" applyNumberFormat="1" applyFont="1" applyFill="1" applyBorder="1" applyAlignment="1">
      <alignment horizontal="center"/>
    </xf>
    <xf numFmtId="172" fontId="97" fillId="0" borderId="11" xfId="0" applyNumberFormat="1" applyFont="1" applyFill="1" applyBorder="1" applyAlignment="1">
      <alignment horizontal="center"/>
    </xf>
    <xf numFmtId="0" fontId="99" fillId="0" borderId="12" xfId="54" applyNumberFormat="1" applyFont="1" applyFill="1" applyBorder="1" applyAlignment="1" applyProtection="1">
      <alignment horizontal="right"/>
      <protection hidden="1"/>
    </xf>
    <xf numFmtId="0" fontId="109" fillId="0" borderId="53" xfId="0" applyFont="1" applyFill="1" applyBorder="1" applyAlignment="1">
      <alignment horizontal="justify" vertical="top" wrapText="1"/>
    </xf>
    <xf numFmtId="0" fontId="95" fillId="0" borderId="55" xfId="0" applyFont="1" applyFill="1" applyBorder="1" applyAlignment="1">
      <alignment horizontal="right"/>
    </xf>
    <xf numFmtId="1" fontId="97" fillId="0" borderId="22" xfId="0" applyNumberFormat="1" applyFont="1" applyFill="1" applyBorder="1" applyAlignment="1">
      <alignment horizontal="center"/>
    </xf>
    <xf numFmtId="0" fontId="95" fillId="0" borderId="21" xfId="0" applyFont="1" applyFill="1" applyBorder="1" applyAlignment="1">
      <alignment horizontal="right"/>
    </xf>
    <xf numFmtId="1" fontId="97" fillId="0" borderId="32" xfId="0" applyNumberFormat="1" applyFont="1" applyFill="1" applyBorder="1" applyAlignment="1">
      <alignment horizontal="center"/>
    </xf>
    <xf numFmtId="0" fontId="95" fillId="0" borderId="64" xfId="0" applyFont="1" applyFill="1" applyBorder="1" applyAlignment="1">
      <alignment horizontal="right"/>
    </xf>
    <xf numFmtId="1" fontId="97" fillId="0" borderId="75" xfId="0" applyNumberFormat="1" applyFont="1" applyFill="1" applyBorder="1" applyAlignment="1">
      <alignment horizontal="center"/>
    </xf>
    <xf numFmtId="172" fontId="97" fillId="0" borderId="72" xfId="0" applyNumberFormat="1" applyFont="1" applyFill="1" applyBorder="1" applyAlignment="1">
      <alignment horizontal="center"/>
    </xf>
    <xf numFmtId="1" fontId="97" fillId="0" borderId="64" xfId="0" applyNumberFormat="1" applyFont="1" applyFill="1" applyBorder="1" applyAlignment="1">
      <alignment horizontal="center"/>
    </xf>
    <xf numFmtId="1" fontId="97" fillId="0" borderId="0" xfId="0" applyNumberFormat="1" applyFont="1" applyFill="1" applyBorder="1" applyAlignment="1">
      <alignment horizontal="center"/>
    </xf>
    <xf numFmtId="0" fontId="95" fillId="0" borderId="31" xfId="0" applyFont="1" applyFill="1" applyBorder="1" applyAlignment="1">
      <alignment horizontal="right"/>
    </xf>
    <xf numFmtId="172" fontId="98" fillId="0" borderId="33" xfId="0" applyNumberFormat="1" applyFont="1" applyFill="1" applyBorder="1" applyAlignment="1">
      <alignment horizontal="center"/>
    </xf>
    <xf numFmtId="0" fontId="100" fillId="0" borderId="33" xfId="0" applyFont="1" applyFill="1" applyBorder="1" applyAlignment="1">
      <alignment horizontal="justify" vertical="top" wrapText="1"/>
    </xf>
    <xf numFmtId="0" fontId="95" fillId="0" borderId="33" xfId="0" applyFont="1" applyFill="1" applyBorder="1" applyAlignment="1">
      <alignment wrapText="1"/>
    </xf>
    <xf numFmtId="0" fontId="95" fillId="0" borderId="30" xfId="0" applyFont="1" applyFill="1" applyBorder="1" applyAlignment="1">
      <alignment horizontal="right"/>
    </xf>
    <xf numFmtId="172" fontId="98" fillId="0" borderId="30" xfId="0" applyNumberFormat="1" applyFont="1" applyFill="1" applyBorder="1" applyAlignment="1">
      <alignment horizontal="center"/>
    </xf>
    <xf numFmtId="1" fontId="97" fillId="0" borderId="19" xfId="0" applyNumberFormat="1" applyFont="1" applyFill="1" applyBorder="1" applyAlignment="1">
      <alignment horizontal="center"/>
    </xf>
    <xf numFmtId="0" fontId="87" fillId="0" borderId="17" xfId="0" applyFont="1" applyFill="1" applyBorder="1" applyAlignment="1">
      <alignment/>
    </xf>
    <xf numFmtId="1" fontId="91" fillId="0" borderId="17" xfId="0" applyNumberFormat="1" applyFont="1" applyFill="1" applyBorder="1" applyAlignment="1">
      <alignment horizontal="center"/>
    </xf>
    <xf numFmtId="3" fontId="91" fillId="0" borderId="15" xfId="0" applyNumberFormat="1" applyFont="1" applyFill="1" applyBorder="1" applyAlignment="1">
      <alignment horizontal="right"/>
    </xf>
    <xf numFmtId="3" fontId="91" fillId="0" borderId="18" xfId="0" applyNumberFormat="1" applyFont="1" applyFill="1" applyBorder="1" applyAlignment="1">
      <alignment horizontal="right"/>
    </xf>
    <xf numFmtId="0" fontId="110" fillId="0" borderId="53" xfId="0" applyFont="1" applyFill="1" applyBorder="1" applyAlignment="1">
      <alignment/>
    </xf>
    <xf numFmtId="2" fontId="98" fillId="0" borderId="11" xfId="0" applyNumberFormat="1" applyFont="1" applyFill="1" applyBorder="1" applyAlignment="1">
      <alignment horizontal="center"/>
    </xf>
    <xf numFmtId="172" fontId="97" fillId="0" borderId="17" xfId="0" applyNumberFormat="1" applyFont="1" applyFill="1" applyBorder="1" applyAlignment="1">
      <alignment/>
    </xf>
    <xf numFmtId="0" fontId="110" fillId="0" borderId="17" xfId="0" applyFont="1" applyFill="1" applyBorder="1" applyAlignment="1">
      <alignment/>
    </xf>
    <xf numFmtId="1" fontId="97" fillId="0" borderId="76" xfId="0" applyNumberFormat="1" applyFont="1" applyFill="1" applyBorder="1" applyAlignment="1">
      <alignment horizontal="center"/>
    </xf>
    <xf numFmtId="0" fontId="95" fillId="0" borderId="46" xfId="0" applyFont="1" applyFill="1" applyBorder="1" applyAlignment="1">
      <alignment/>
    </xf>
    <xf numFmtId="0" fontId="88" fillId="0" borderId="46" xfId="0" applyFont="1" applyFill="1" applyBorder="1" applyAlignment="1">
      <alignment/>
    </xf>
    <xf numFmtId="0" fontId="95" fillId="0" borderId="48" xfId="0" applyFont="1" applyFill="1" applyBorder="1" applyAlignment="1">
      <alignment/>
    </xf>
    <xf numFmtId="0" fontId="93" fillId="0" borderId="48" xfId="0" applyFont="1" applyFill="1" applyBorder="1" applyAlignment="1">
      <alignment/>
    </xf>
    <xf numFmtId="3" fontId="97" fillId="0" borderId="77" xfId="0" applyNumberFormat="1" applyFont="1" applyFill="1" applyBorder="1" applyAlignment="1">
      <alignment horizontal="right"/>
    </xf>
    <xf numFmtId="0" fontId="95" fillId="0" borderId="37" xfId="0" applyFont="1" applyFill="1" applyBorder="1" applyAlignment="1">
      <alignment/>
    </xf>
    <xf numFmtId="0" fontId="93" fillId="0" borderId="37" xfId="0" applyFont="1" applyFill="1" applyBorder="1" applyAlignment="1">
      <alignment/>
    </xf>
    <xf numFmtId="1" fontId="97" fillId="0" borderId="37" xfId="0" applyNumberFormat="1" applyFont="1" applyFill="1" applyBorder="1" applyAlignment="1">
      <alignment horizontal="center"/>
    </xf>
    <xf numFmtId="172" fontId="97" fillId="0" borderId="37" xfId="0" applyNumberFormat="1" applyFont="1" applyFill="1" applyBorder="1" applyAlignment="1">
      <alignment horizontal="right"/>
    </xf>
    <xf numFmtId="3" fontId="97" fillId="0" borderId="35" xfId="0" applyNumberFormat="1" applyFont="1" applyFill="1" applyBorder="1" applyAlignment="1">
      <alignment horizontal="right"/>
    </xf>
    <xf numFmtId="0" fontId="93" fillId="0" borderId="41" xfId="0" applyFont="1" applyFill="1" applyBorder="1" applyAlignment="1">
      <alignment/>
    </xf>
    <xf numFmtId="1" fontId="97" fillId="0" borderId="41" xfId="0" applyNumberFormat="1" applyFont="1" applyFill="1" applyBorder="1" applyAlignment="1">
      <alignment horizontal="center"/>
    </xf>
    <xf numFmtId="172" fontId="97" fillId="0" borderId="41" xfId="0" applyNumberFormat="1" applyFont="1" applyFill="1" applyBorder="1" applyAlignment="1">
      <alignment horizontal="right"/>
    </xf>
    <xf numFmtId="0" fontId="89" fillId="0" borderId="23" xfId="0" applyFont="1" applyFill="1" applyBorder="1" applyAlignment="1">
      <alignment/>
    </xf>
    <xf numFmtId="0" fontId="87" fillId="0" borderId="23" xfId="0" applyFont="1" applyFill="1" applyBorder="1" applyAlignment="1">
      <alignment/>
    </xf>
    <xf numFmtId="1" fontId="91" fillId="0" borderId="23" xfId="0" applyNumberFormat="1" applyFont="1" applyFill="1" applyBorder="1" applyAlignment="1">
      <alignment horizontal="center"/>
    </xf>
    <xf numFmtId="172" fontId="91" fillId="0" borderId="23" xfId="0" applyNumberFormat="1" applyFont="1" applyFill="1" applyBorder="1" applyAlignment="1">
      <alignment horizontal="center"/>
    </xf>
    <xf numFmtId="3" fontId="97" fillId="0" borderId="55" xfId="0" applyNumberFormat="1" applyFont="1" applyFill="1" applyBorder="1" applyAlignment="1">
      <alignment horizontal="right"/>
    </xf>
    <xf numFmtId="3" fontId="97" fillId="0" borderId="60" xfId="0" applyNumberFormat="1" applyFont="1" applyFill="1" applyBorder="1" applyAlignment="1">
      <alignment horizontal="right"/>
    </xf>
    <xf numFmtId="0" fontId="88" fillId="0" borderId="15" xfId="0" applyFont="1" applyFill="1" applyBorder="1" applyAlignment="1">
      <alignment/>
    </xf>
    <xf numFmtId="0" fontId="106" fillId="0" borderId="16" xfId="0" applyFont="1" applyFill="1" applyBorder="1" applyAlignment="1">
      <alignment/>
    </xf>
    <xf numFmtId="3" fontId="91" fillId="0" borderId="20" xfId="0" applyNumberFormat="1" applyFont="1" applyFill="1" applyBorder="1" applyAlignment="1">
      <alignment horizontal="center"/>
    </xf>
    <xf numFmtId="0" fontId="106" fillId="0" borderId="17" xfId="0" applyFont="1" applyFill="1" applyBorder="1" applyAlignment="1">
      <alignment wrapText="1"/>
    </xf>
    <xf numFmtId="0" fontId="106" fillId="0" borderId="11" xfId="0" applyFont="1" applyFill="1" applyBorder="1" applyAlignment="1">
      <alignment wrapText="1"/>
    </xf>
    <xf numFmtId="172" fontId="91" fillId="0" borderId="11" xfId="0" applyNumberFormat="1" applyFont="1" applyFill="1" applyBorder="1" applyAlignment="1">
      <alignment horizontal="center"/>
    </xf>
    <xf numFmtId="0" fontId="106" fillId="0" borderId="52" xfId="0" applyFont="1" applyFill="1" applyBorder="1" applyAlignment="1">
      <alignment/>
    </xf>
    <xf numFmtId="0" fontId="90" fillId="0" borderId="53" xfId="0" applyFont="1" applyFill="1" applyBorder="1" applyAlignment="1">
      <alignment/>
    </xf>
    <xf numFmtId="170" fontId="91" fillId="0" borderId="53" xfId="0" applyNumberFormat="1" applyFont="1" applyFill="1" applyBorder="1" applyAlignment="1">
      <alignment horizontal="center"/>
    </xf>
    <xf numFmtId="3" fontId="94" fillId="0" borderId="52" xfId="0" applyNumberFormat="1" applyFont="1" applyFill="1" applyBorder="1" applyAlignment="1">
      <alignment horizontal="center"/>
    </xf>
    <xf numFmtId="3" fontId="94" fillId="0" borderId="54" xfId="0" applyNumberFormat="1" applyFont="1" applyFill="1" applyBorder="1" applyAlignment="1">
      <alignment horizontal="center"/>
    </xf>
    <xf numFmtId="0" fontId="99" fillId="0" borderId="49" xfId="0" applyFont="1" applyFill="1" applyBorder="1" applyAlignment="1">
      <alignment/>
    </xf>
    <xf numFmtId="170" fontId="91" fillId="0" borderId="30" xfId="0" applyNumberFormat="1" applyFont="1" applyFill="1" applyBorder="1" applyAlignment="1">
      <alignment horizontal="center"/>
    </xf>
    <xf numFmtId="172" fontId="98" fillId="0" borderId="49" xfId="0" applyNumberFormat="1" applyFont="1" applyFill="1" applyBorder="1" applyAlignment="1">
      <alignment horizontal="center"/>
    </xf>
    <xf numFmtId="3" fontId="94" fillId="0" borderId="49" xfId="0" applyNumberFormat="1" applyFont="1" applyFill="1" applyBorder="1" applyAlignment="1">
      <alignment horizontal="center"/>
    </xf>
    <xf numFmtId="3" fontId="94" fillId="0" borderId="50" xfId="0" applyNumberFormat="1" applyFont="1" applyFill="1" applyBorder="1" applyAlignment="1">
      <alignment horizontal="center"/>
    </xf>
    <xf numFmtId="0" fontId="99" fillId="0" borderId="33" xfId="0" applyFont="1" applyFill="1" applyBorder="1" applyAlignment="1">
      <alignment/>
    </xf>
    <xf numFmtId="0" fontId="99" fillId="0" borderId="33" xfId="54" applyNumberFormat="1" applyFont="1" applyFill="1" applyBorder="1" applyAlignment="1" applyProtection="1">
      <alignment horizontal="left" wrapText="1"/>
      <protection hidden="1"/>
    </xf>
    <xf numFmtId="170" fontId="91" fillId="0" borderId="33" xfId="0" applyNumberFormat="1" applyFont="1" applyFill="1" applyBorder="1" applyAlignment="1">
      <alignment horizontal="center"/>
    </xf>
    <xf numFmtId="170" fontId="98" fillId="0" borderId="31" xfId="0" applyNumberFormat="1" applyFont="1" applyFill="1" applyBorder="1" applyAlignment="1">
      <alignment horizontal="center"/>
    </xf>
    <xf numFmtId="0" fontId="99" fillId="0" borderId="64" xfId="0" applyFont="1" applyFill="1" applyBorder="1" applyAlignment="1">
      <alignment/>
    </xf>
    <xf numFmtId="0" fontId="99" fillId="0" borderId="22" xfId="54" applyNumberFormat="1" applyFont="1" applyFill="1" applyBorder="1" applyAlignment="1" applyProtection="1">
      <alignment horizontal="left" wrapText="1"/>
      <protection hidden="1"/>
    </xf>
    <xf numFmtId="1" fontId="91" fillId="0" borderId="30" xfId="0" applyNumberFormat="1" applyFont="1" applyFill="1" applyBorder="1" applyAlignment="1">
      <alignment horizontal="center"/>
    </xf>
    <xf numFmtId="172" fontId="94" fillId="0" borderId="30" xfId="0" applyNumberFormat="1" applyFont="1" applyFill="1" applyBorder="1" applyAlignment="1">
      <alignment horizontal="center"/>
    </xf>
    <xf numFmtId="3" fontId="94" fillId="0" borderId="31" xfId="0" applyNumberFormat="1" applyFont="1" applyFill="1" applyBorder="1" applyAlignment="1">
      <alignment horizontal="center"/>
    </xf>
    <xf numFmtId="3" fontId="94" fillId="0" borderId="75" xfId="0" applyNumberFormat="1" applyFont="1" applyFill="1" applyBorder="1" applyAlignment="1">
      <alignment horizontal="center"/>
    </xf>
    <xf numFmtId="0" fontId="99" fillId="0" borderId="14" xfId="0" applyFont="1" applyFill="1" applyBorder="1" applyAlignment="1">
      <alignment/>
    </xf>
    <xf numFmtId="3" fontId="94" fillId="0" borderId="14" xfId="0" applyNumberFormat="1" applyFont="1" applyFill="1" applyBorder="1" applyAlignment="1">
      <alignment horizontal="center"/>
    </xf>
    <xf numFmtId="3" fontId="94" fillId="0" borderId="24" xfId="0" applyNumberFormat="1" applyFont="1" applyFill="1" applyBorder="1" applyAlignment="1">
      <alignment horizontal="center"/>
    </xf>
    <xf numFmtId="0" fontId="90" fillId="0" borderId="17" xfId="0" applyFont="1" applyFill="1" applyBorder="1" applyAlignment="1">
      <alignment/>
    </xf>
    <xf numFmtId="170" fontId="91" fillId="0" borderId="15" xfId="0" applyNumberFormat="1" applyFont="1" applyFill="1" applyBorder="1" applyAlignment="1">
      <alignment horizontal="center"/>
    </xf>
    <xf numFmtId="170" fontId="91" fillId="0" borderId="17" xfId="0" applyNumberFormat="1" applyFont="1" applyFill="1" applyBorder="1" applyAlignment="1">
      <alignment horizontal="center"/>
    </xf>
    <xf numFmtId="3" fontId="94" fillId="0" borderId="20" xfId="0" applyNumberFormat="1" applyFont="1" applyFill="1" applyBorder="1" applyAlignment="1">
      <alignment horizontal="center"/>
    </xf>
    <xf numFmtId="0" fontId="104" fillId="0" borderId="15" xfId="0" applyFont="1" applyFill="1" applyBorder="1" applyAlignment="1">
      <alignment/>
    </xf>
    <xf numFmtId="0" fontId="93" fillId="0" borderId="17" xfId="0" applyFont="1" applyFill="1" applyBorder="1" applyAlignment="1">
      <alignment wrapText="1"/>
    </xf>
    <xf numFmtId="170" fontId="97" fillId="0" borderId="17" xfId="0" applyNumberFormat="1" applyFont="1" applyFill="1" applyBorder="1" applyAlignment="1">
      <alignment horizontal="center"/>
    </xf>
    <xf numFmtId="0" fontId="93" fillId="0" borderId="15" xfId="0" applyFont="1" applyFill="1" applyBorder="1" applyAlignment="1">
      <alignment wrapText="1"/>
    </xf>
    <xf numFmtId="192" fontId="111" fillId="0" borderId="17" xfId="54" applyNumberFormat="1" applyFont="1" applyFill="1" applyBorder="1" applyAlignment="1" applyProtection="1">
      <alignment/>
      <protection hidden="1"/>
    </xf>
    <xf numFmtId="172" fontId="112" fillId="0" borderId="17" xfId="0" applyNumberFormat="1" applyFont="1" applyFill="1" applyBorder="1" applyAlignment="1">
      <alignment horizontal="center"/>
    </xf>
    <xf numFmtId="0" fontId="95" fillId="0" borderId="28" xfId="0" applyFont="1" applyFill="1" applyBorder="1" applyAlignment="1">
      <alignment wrapText="1"/>
    </xf>
    <xf numFmtId="192" fontId="111" fillId="0" borderId="46" xfId="54" applyNumberFormat="1" applyFont="1" applyFill="1" applyBorder="1" applyAlignment="1" applyProtection="1">
      <alignment/>
      <protection hidden="1"/>
    </xf>
    <xf numFmtId="172" fontId="111" fillId="0" borderId="46" xfId="54" applyNumberFormat="1" applyFont="1" applyFill="1" applyBorder="1" applyAlignment="1" applyProtection="1">
      <alignment horizontal="center"/>
      <protection hidden="1"/>
    </xf>
    <xf numFmtId="3" fontId="97" fillId="0" borderId="28" xfId="0" applyNumberFormat="1" applyFont="1" applyFill="1" applyBorder="1" applyAlignment="1">
      <alignment horizontal="center"/>
    </xf>
    <xf numFmtId="3" fontId="97" fillId="0" borderId="29" xfId="0" applyNumberFormat="1" applyFont="1" applyFill="1" applyBorder="1" applyAlignment="1">
      <alignment horizontal="center"/>
    </xf>
    <xf numFmtId="0" fontId="92" fillId="0" borderId="49" xfId="0" applyFont="1" applyFill="1" applyBorder="1" applyAlignment="1">
      <alignment/>
    </xf>
    <xf numFmtId="0" fontId="92" fillId="0" borderId="49" xfId="0" applyFont="1" applyFill="1" applyBorder="1" applyAlignment="1">
      <alignment wrapText="1"/>
    </xf>
    <xf numFmtId="192" fontId="111" fillId="0" borderId="30" xfId="54" applyNumberFormat="1" applyFont="1" applyFill="1" applyBorder="1" applyAlignment="1" applyProtection="1">
      <alignment/>
      <protection hidden="1"/>
    </xf>
    <xf numFmtId="172" fontId="112" fillId="0" borderId="30" xfId="0" applyNumberFormat="1" applyFont="1" applyFill="1" applyBorder="1" applyAlignment="1">
      <alignment horizontal="center"/>
    </xf>
    <xf numFmtId="3" fontId="97" fillId="0" borderId="49" xfId="0" applyNumberFormat="1" applyFont="1" applyFill="1" applyBorder="1" applyAlignment="1">
      <alignment horizontal="center"/>
    </xf>
    <xf numFmtId="192" fontId="111" fillId="0" borderId="11" xfId="54" applyNumberFormat="1" applyFont="1" applyFill="1" applyBorder="1" applyAlignment="1" applyProtection="1">
      <alignment/>
      <protection hidden="1"/>
    </xf>
    <xf numFmtId="172" fontId="112" fillId="0" borderId="11" xfId="0" applyNumberFormat="1" applyFont="1" applyFill="1" applyBorder="1" applyAlignment="1">
      <alignment horizontal="center"/>
    </xf>
    <xf numFmtId="170" fontId="97" fillId="0" borderId="10" xfId="0" applyNumberFormat="1" applyFont="1" applyFill="1" applyBorder="1" applyAlignment="1">
      <alignment horizontal="center"/>
    </xf>
    <xf numFmtId="3" fontId="94" fillId="0" borderId="39" xfId="0" applyNumberFormat="1" applyFont="1" applyFill="1" applyBorder="1" applyAlignment="1">
      <alignment horizontal="center"/>
    </xf>
    <xf numFmtId="0" fontId="99" fillId="0" borderId="15" xfId="0" applyFont="1" applyFill="1" applyBorder="1" applyAlignment="1">
      <alignment wrapText="1"/>
    </xf>
    <xf numFmtId="192" fontId="111" fillId="0" borderId="53" xfId="54" applyNumberFormat="1" applyFont="1" applyFill="1" applyBorder="1" applyAlignment="1" applyProtection="1">
      <alignment/>
      <protection hidden="1"/>
    </xf>
    <xf numFmtId="189" fontId="111" fillId="0" borderId="53" xfId="54" applyNumberFormat="1" applyFont="1" applyFill="1" applyBorder="1" applyAlignment="1" applyProtection="1">
      <alignment/>
      <protection hidden="1"/>
    </xf>
    <xf numFmtId="4" fontId="97" fillId="0" borderId="53" xfId="0" applyNumberFormat="1" applyFont="1" applyFill="1" applyBorder="1" applyAlignment="1">
      <alignment horizontal="center"/>
    </xf>
    <xf numFmtId="0" fontId="92" fillId="0" borderId="11" xfId="0" applyFont="1" applyFill="1" applyBorder="1" applyAlignment="1">
      <alignment/>
    </xf>
    <xf numFmtId="0" fontId="99" fillId="0" borderId="38" xfId="0" applyFont="1" applyFill="1" applyBorder="1" applyAlignment="1">
      <alignment wrapText="1"/>
    </xf>
    <xf numFmtId="192" fontId="111" fillId="0" borderId="48" xfId="54" applyNumberFormat="1" applyFont="1" applyFill="1" applyBorder="1" applyAlignment="1" applyProtection="1">
      <alignment/>
      <protection hidden="1"/>
    </xf>
    <xf numFmtId="3" fontId="97" fillId="0" borderId="50" xfId="0" applyNumberFormat="1" applyFont="1" applyFill="1" applyBorder="1" applyAlignment="1">
      <alignment horizontal="center"/>
    </xf>
    <xf numFmtId="0" fontId="95" fillId="0" borderId="10" xfId="54" applyNumberFormat="1" applyFont="1" applyFill="1" applyBorder="1" applyAlignment="1" applyProtection="1">
      <alignment horizontal="left"/>
      <protection hidden="1"/>
    </xf>
    <xf numFmtId="0" fontId="95" fillId="0" borderId="12" xfId="54" applyNumberFormat="1" applyFont="1" applyFill="1" applyBorder="1" applyAlignment="1" applyProtection="1">
      <alignment horizontal="left" wrapText="1"/>
      <protection hidden="1"/>
    </xf>
    <xf numFmtId="192" fontId="111" fillId="0" borderId="13" xfId="54" applyNumberFormat="1" applyFont="1" applyFill="1" applyBorder="1" applyAlignment="1" applyProtection="1">
      <alignment/>
      <protection hidden="1"/>
    </xf>
    <xf numFmtId="0" fontId="95" fillId="0" borderId="78" xfId="0" applyFont="1" applyFill="1" applyBorder="1" applyAlignment="1">
      <alignment/>
    </xf>
    <xf numFmtId="0" fontId="95" fillId="0" borderId="77" xfId="0" applyFont="1" applyFill="1" applyBorder="1" applyAlignment="1">
      <alignment wrapText="1"/>
    </xf>
    <xf numFmtId="192" fontId="111" fillId="0" borderId="55" xfId="54" applyNumberFormat="1" applyFont="1" applyFill="1" applyBorder="1" applyAlignment="1" applyProtection="1">
      <alignment/>
      <protection hidden="1"/>
    </xf>
    <xf numFmtId="192" fontId="111" fillId="0" borderId="23" xfId="54" applyNumberFormat="1" applyFont="1" applyFill="1" applyBorder="1" applyAlignment="1" applyProtection="1">
      <alignment/>
      <protection hidden="1"/>
    </xf>
    <xf numFmtId="0" fontId="95" fillId="0" borderId="12" xfId="0" applyFont="1" applyFill="1" applyBorder="1" applyAlignment="1">
      <alignment/>
    </xf>
    <xf numFmtId="0" fontId="92" fillId="0" borderId="25" xfId="0" applyFont="1" applyFill="1" applyBorder="1" applyAlignment="1">
      <alignment/>
    </xf>
    <xf numFmtId="0" fontId="113" fillId="0" borderId="52" xfId="0" applyFont="1" applyFill="1" applyBorder="1" applyAlignment="1">
      <alignment wrapText="1"/>
    </xf>
    <xf numFmtId="192" fontId="111" fillId="0" borderId="10" xfId="54" applyNumberFormat="1" applyFont="1" applyFill="1" applyBorder="1" applyAlignment="1" applyProtection="1">
      <alignment/>
      <protection hidden="1"/>
    </xf>
    <xf numFmtId="49" fontId="92" fillId="0" borderId="21" xfId="0" applyNumberFormat="1" applyFont="1" applyFill="1" applyBorder="1" applyAlignment="1">
      <alignment wrapText="1"/>
    </xf>
    <xf numFmtId="0" fontId="92" fillId="0" borderId="35" xfId="0" applyFont="1" applyFill="1" applyBorder="1" applyAlignment="1">
      <alignment/>
    </xf>
    <xf numFmtId="49" fontId="92" fillId="0" borderId="35" xfId="0" applyNumberFormat="1" applyFont="1" applyFill="1" applyBorder="1" applyAlignment="1">
      <alignment wrapText="1"/>
    </xf>
    <xf numFmtId="192" fontId="111" fillId="0" borderId="37" xfId="54" applyNumberFormat="1" applyFont="1" applyFill="1" applyBorder="1" applyAlignment="1" applyProtection="1">
      <alignment/>
      <protection hidden="1"/>
    </xf>
    <xf numFmtId="49" fontId="110" fillId="0" borderId="17" xfId="0" applyNumberFormat="1" applyFont="1" applyFill="1" applyBorder="1" applyAlignment="1">
      <alignment wrapText="1"/>
    </xf>
    <xf numFmtId="172" fontId="97" fillId="0" borderId="37" xfId="0" applyNumberFormat="1" applyFont="1" applyFill="1" applyBorder="1" applyAlignment="1">
      <alignment horizontal="center"/>
    </xf>
    <xf numFmtId="49" fontId="110" fillId="0" borderId="53" xfId="0" applyNumberFormat="1" applyFont="1" applyFill="1" applyBorder="1" applyAlignment="1">
      <alignment wrapText="1"/>
    </xf>
    <xf numFmtId="191" fontId="111" fillId="0" borderId="79" xfId="54" applyNumberFormat="1" applyFont="1" applyFill="1" applyBorder="1" applyAlignment="1" applyProtection="1">
      <alignment/>
      <protection hidden="1"/>
    </xf>
    <xf numFmtId="0" fontId="92" fillId="0" borderId="30" xfId="0" applyFont="1" applyFill="1" applyBorder="1" applyAlignment="1">
      <alignment/>
    </xf>
    <xf numFmtId="49" fontId="92" fillId="0" borderId="30" xfId="0" applyNumberFormat="1" applyFont="1" applyFill="1" applyBorder="1" applyAlignment="1">
      <alignment wrapText="1"/>
    </xf>
    <xf numFmtId="0" fontId="92" fillId="0" borderId="33" xfId="0" applyFont="1" applyFill="1" applyBorder="1" applyAlignment="1">
      <alignment/>
    </xf>
    <xf numFmtId="49" fontId="92" fillId="0" borderId="33" xfId="0" applyNumberFormat="1" applyFont="1" applyFill="1" applyBorder="1" applyAlignment="1">
      <alignment wrapText="1"/>
    </xf>
    <xf numFmtId="192" fontId="111" fillId="0" borderId="33" xfId="54" applyNumberFormat="1" applyFont="1" applyFill="1" applyBorder="1" applyAlignment="1" applyProtection="1">
      <alignment/>
      <protection hidden="1"/>
    </xf>
    <xf numFmtId="172" fontId="112" fillId="0" borderId="48" xfId="0" applyNumberFormat="1" applyFont="1" applyFill="1" applyBorder="1" applyAlignment="1">
      <alignment horizontal="center"/>
    </xf>
    <xf numFmtId="172" fontId="112" fillId="0" borderId="33" xfId="0" applyNumberFormat="1" applyFont="1" applyFill="1" applyBorder="1" applyAlignment="1">
      <alignment horizontal="center"/>
    </xf>
    <xf numFmtId="49" fontId="92" fillId="0" borderId="31" xfId="0" applyNumberFormat="1" applyFont="1" applyFill="1" applyBorder="1" applyAlignment="1">
      <alignment wrapText="1"/>
    </xf>
    <xf numFmtId="0" fontId="92" fillId="0" borderId="13" xfId="0" applyFont="1" applyFill="1" applyBorder="1" applyAlignment="1">
      <alignment/>
    </xf>
    <xf numFmtId="49" fontId="92" fillId="0" borderId="14" xfId="0" applyNumberFormat="1" applyFont="1" applyFill="1" applyBorder="1" applyAlignment="1">
      <alignment wrapText="1"/>
    </xf>
    <xf numFmtId="0" fontId="95" fillId="0" borderId="27" xfId="0" applyFont="1" applyFill="1" applyBorder="1" applyAlignment="1">
      <alignment/>
    </xf>
    <xf numFmtId="0" fontId="110" fillId="0" borderId="25" xfId="0" applyFont="1" applyFill="1" applyBorder="1" applyAlignment="1">
      <alignment wrapText="1"/>
    </xf>
    <xf numFmtId="0" fontId="99" fillId="0" borderId="21" xfId="0" applyFont="1" applyFill="1" applyBorder="1" applyAlignment="1">
      <alignment/>
    </xf>
    <xf numFmtId="49" fontId="95" fillId="0" borderId="21" xfId="0" applyNumberFormat="1" applyFont="1" applyFill="1" applyBorder="1" applyAlignment="1">
      <alignment wrapText="1"/>
    </xf>
    <xf numFmtId="172" fontId="91" fillId="0" borderId="30" xfId="0" applyNumberFormat="1" applyFont="1" applyFill="1" applyBorder="1" applyAlignment="1">
      <alignment horizontal="center"/>
    </xf>
    <xf numFmtId="49" fontId="92" fillId="0" borderId="38" xfId="0" applyNumberFormat="1" applyFont="1" applyFill="1" applyBorder="1" applyAlignment="1">
      <alignment wrapText="1"/>
    </xf>
    <xf numFmtId="172" fontId="112" fillId="0" borderId="41" xfId="0" applyNumberFormat="1" applyFont="1" applyFill="1" applyBorder="1" applyAlignment="1">
      <alignment horizontal="center"/>
    </xf>
    <xf numFmtId="49" fontId="95" fillId="0" borderId="38" xfId="0" applyNumberFormat="1" applyFont="1" applyFill="1" applyBorder="1" applyAlignment="1">
      <alignment wrapText="1"/>
    </xf>
    <xf numFmtId="0" fontId="95" fillId="0" borderId="31" xfId="0" applyFont="1" applyFill="1" applyBorder="1" applyAlignment="1">
      <alignment wrapText="1"/>
    </xf>
    <xf numFmtId="0" fontId="88" fillId="0" borderId="28" xfId="0" applyFont="1" applyFill="1" applyBorder="1" applyAlignment="1">
      <alignment wrapText="1"/>
    </xf>
    <xf numFmtId="192" fontId="111" fillId="0" borderId="53" xfId="0" applyNumberFormat="1" applyFont="1" applyFill="1" applyBorder="1" applyAlignment="1">
      <alignment/>
    </xf>
    <xf numFmtId="172" fontId="111" fillId="0" borderId="52" xfId="0" applyNumberFormat="1" applyFont="1" applyFill="1" applyBorder="1" applyAlignment="1">
      <alignment/>
    </xf>
    <xf numFmtId="172" fontId="97" fillId="0" borderId="12" xfId="0" applyNumberFormat="1" applyFont="1" applyFill="1" applyBorder="1" applyAlignment="1">
      <alignment horizontal="center"/>
    </xf>
    <xf numFmtId="0" fontId="88" fillId="0" borderId="17" xfId="0" applyFont="1" applyFill="1" applyBorder="1" applyAlignment="1">
      <alignment/>
    </xf>
    <xf numFmtId="0" fontId="110" fillId="0" borderId="15" xfId="0" applyFont="1" applyFill="1" applyBorder="1" applyAlignment="1">
      <alignment wrapText="1"/>
    </xf>
    <xf numFmtId="192" fontId="111" fillId="0" borderId="15" xfId="54" applyNumberFormat="1" applyFont="1" applyFill="1" applyBorder="1" applyAlignment="1" applyProtection="1">
      <alignment/>
      <protection hidden="1"/>
    </xf>
    <xf numFmtId="192" fontId="111" fillId="0" borderId="16" xfId="54" applyNumberFormat="1" applyFont="1" applyFill="1" applyBorder="1" applyAlignment="1" applyProtection="1">
      <alignment/>
      <protection hidden="1"/>
    </xf>
    <xf numFmtId="0" fontId="92" fillId="0" borderId="21" xfId="0" applyFont="1" applyFill="1" applyBorder="1" applyAlignment="1">
      <alignment wrapText="1"/>
    </xf>
    <xf numFmtId="192" fontId="114" fillId="0" borderId="22" xfId="54" applyNumberFormat="1" applyFont="1" applyFill="1" applyBorder="1" applyAlignment="1" applyProtection="1">
      <alignment/>
      <protection hidden="1"/>
    </xf>
    <xf numFmtId="172" fontId="88" fillId="0" borderId="21" xfId="0" applyNumberFormat="1" applyFont="1" applyFill="1" applyBorder="1" applyAlignment="1">
      <alignment horizontal="center"/>
    </xf>
    <xf numFmtId="192" fontId="114" fillId="0" borderId="32" xfId="54" applyNumberFormat="1" applyFont="1" applyFill="1" applyBorder="1" applyAlignment="1" applyProtection="1">
      <alignment/>
      <protection hidden="1"/>
    </xf>
    <xf numFmtId="172" fontId="88" fillId="0" borderId="31" xfId="0" applyNumberFormat="1" applyFont="1" applyFill="1" applyBorder="1" applyAlignment="1">
      <alignment horizontal="center"/>
    </xf>
    <xf numFmtId="3" fontId="97" fillId="0" borderId="12" xfId="0" applyNumberFormat="1" applyFont="1" applyFill="1" applyBorder="1" applyAlignment="1">
      <alignment horizontal="center"/>
    </xf>
    <xf numFmtId="3" fontId="88" fillId="0" borderId="31" xfId="0" applyNumberFormat="1" applyFont="1" applyFill="1" applyBorder="1" applyAlignment="1">
      <alignment horizontal="center"/>
    </xf>
    <xf numFmtId="3" fontId="88" fillId="0" borderId="34" xfId="0" applyNumberFormat="1" applyFont="1" applyFill="1" applyBorder="1" applyAlignment="1">
      <alignment horizontal="center"/>
    </xf>
    <xf numFmtId="3" fontId="88" fillId="0" borderId="35" xfId="0" applyNumberFormat="1" applyFont="1" applyFill="1" applyBorder="1" applyAlignment="1">
      <alignment horizontal="center"/>
    </xf>
    <xf numFmtId="192" fontId="114" fillId="0" borderId="19" xfId="54" applyNumberFormat="1" applyFont="1" applyFill="1" applyBorder="1" applyAlignment="1" applyProtection="1">
      <alignment/>
      <protection hidden="1"/>
    </xf>
    <xf numFmtId="172" fontId="88" fillId="0" borderId="14" xfId="0" applyNumberFormat="1" applyFont="1" applyFill="1" applyBorder="1" applyAlignment="1">
      <alignment horizontal="center"/>
    </xf>
    <xf numFmtId="0" fontId="87" fillId="0" borderId="15" xfId="0" applyFont="1" applyFill="1" applyBorder="1" applyAlignment="1">
      <alignment/>
    </xf>
    <xf numFmtId="0" fontId="90" fillId="0" borderId="17" xfId="0" applyFont="1" applyFill="1" applyBorder="1" applyAlignment="1">
      <alignment wrapText="1"/>
    </xf>
    <xf numFmtId="0" fontId="99" fillId="0" borderId="15" xfId="0" applyFont="1" applyFill="1" applyBorder="1" applyAlignment="1">
      <alignment/>
    </xf>
    <xf numFmtId="3" fontId="97" fillId="0" borderId="25" xfId="0" applyNumberFormat="1" applyFont="1" applyFill="1" applyBorder="1" applyAlignment="1">
      <alignment horizontal="center"/>
    </xf>
    <xf numFmtId="3" fontId="97" fillId="0" borderId="59" xfId="0" applyNumberFormat="1" applyFont="1" applyFill="1" applyBorder="1" applyAlignment="1">
      <alignment horizontal="center"/>
    </xf>
    <xf numFmtId="0" fontId="92" fillId="0" borderId="40" xfId="0" applyFont="1" applyFill="1" applyBorder="1" applyAlignment="1">
      <alignment wrapText="1"/>
    </xf>
    <xf numFmtId="0" fontId="99" fillId="0" borderId="14" xfId="0" applyFont="1" applyFill="1" applyBorder="1" applyAlignment="1">
      <alignment wrapText="1"/>
    </xf>
    <xf numFmtId="172" fontId="112" fillId="0" borderId="13" xfId="0" applyNumberFormat="1" applyFont="1" applyFill="1" applyBorder="1" applyAlignment="1">
      <alignment horizontal="center"/>
    </xf>
    <xf numFmtId="0" fontId="99" fillId="0" borderId="12" xfId="0" applyFont="1" applyFill="1" applyBorder="1" applyAlignment="1">
      <alignment wrapText="1"/>
    </xf>
    <xf numFmtId="3" fontId="98" fillId="0" borderId="44" xfId="0" applyNumberFormat="1" applyFont="1" applyFill="1" applyBorder="1" applyAlignment="1">
      <alignment horizontal="center"/>
    </xf>
    <xf numFmtId="0" fontId="99" fillId="0" borderId="52" xfId="0" applyFont="1" applyFill="1" applyBorder="1" applyAlignment="1">
      <alignment/>
    </xf>
    <xf numFmtId="0" fontId="99" fillId="0" borderId="52" xfId="54" applyNumberFormat="1" applyFont="1" applyFill="1" applyBorder="1" applyAlignment="1" applyProtection="1">
      <alignment horizontal="left" wrapText="1"/>
      <protection hidden="1"/>
    </xf>
    <xf numFmtId="0" fontId="92" fillId="0" borderId="49" xfId="54" applyNumberFormat="1" applyFont="1" applyFill="1" applyBorder="1" applyAlignment="1" applyProtection="1">
      <alignment horizontal="left" wrapText="1"/>
      <protection hidden="1"/>
    </xf>
    <xf numFmtId="3" fontId="112" fillId="0" borderId="21" xfId="0" applyNumberFormat="1" applyFont="1" applyFill="1" applyBorder="1" applyAlignment="1">
      <alignment horizontal="center"/>
    </xf>
    <xf numFmtId="3" fontId="112" fillId="0" borderId="24" xfId="0" applyNumberFormat="1" applyFont="1" applyFill="1" applyBorder="1" applyAlignment="1">
      <alignment horizontal="center"/>
    </xf>
    <xf numFmtId="0" fontId="92" fillId="0" borderId="14" xfId="54" applyNumberFormat="1" applyFont="1" applyFill="1" applyBorder="1" applyAlignment="1" applyProtection="1">
      <alignment horizontal="left" wrapText="1"/>
      <protection hidden="1"/>
    </xf>
    <xf numFmtId="3" fontId="112" fillId="0" borderId="14" xfId="0" applyNumberFormat="1" applyFont="1" applyFill="1" applyBorder="1" applyAlignment="1">
      <alignment horizontal="center"/>
    </xf>
    <xf numFmtId="3" fontId="112" fillId="0" borderId="20" xfId="0" applyNumberFormat="1" applyFont="1" applyFill="1" applyBorder="1" applyAlignment="1">
      <alignment horizontal="center"/>
    </xf>
    <xf numFmtId="0" fontId="95" fillId="0" borderId="38" xfId="0" applyFont="1" applyFill="1" applyBorder="1" applyAlignment="1">
      <alignment wrapText="1"/>
    </xf>
    <xf numFmtId="3" fontId="98" fillId="0" borderId="12" xfId="0" applyNumberFormat="1" applyFont="1" applyFill="1" applyBorder="1" applyAlignment="1">
      <alignment horizontal="center"/>
    </xf>
    <xf numFmtId="3" fontId="98" fillId="0" borderId="39" xfId="0" applyNumberFormat="1" applyFont="1" applyFill="1" applyBorder="1" applyAlignment="1">
      <alignment horizontal="center"/>
    </xf>
    <xf numFmtId="0" fontId="110" fillId="0" borderId="52" xfId="0" applyFont="1" applyFill="1" applyBorder="1" applyAlignment="1">
      <alignment wrapText="1"/>
    </xf>
    <xf numFmtId="3" fontId="98" fillId="0" borderId="52" xfId="0" applyNumberFormat="1" applyFont="1" applyFill="1" applyBorder="1" applyAlignment="1">
      <alignment horizontal="center"/>
    </xf>
    <xf numFmtId="3" fontId="98" fillId="0" borderId="54" xfId="0" applyNumberFormat="1" applyFont="1" applyFill="1" applyBorder="1" applyAlignment="1">
      <alignment horizontal="center"/>
    </xf>
    <xf numFmtId="0" fontId="92" fillId="0" borderId="55" xfId="0" applyFont="1" applyFill="1" applyBorder="1" applyAlignment="1">
      <alignment/>
    </xf>
    <xf numFmtId="3" fontId="115" fillId="0" borderId="49" xfId="0" applyNumberFormat="1" applyFont="1" applyFill="1" applyBorder="1" applyAlignment="1">
      <alignment horizontal="center"/>
    </xf>
    <xf numFmtId="3" fontId="115" fillId="0" borderId="50" xfId="0" applyNumberFormat="1" applyFont="1" applyFill="1" applyBorder="1" applyAlignment="1">
      <alignment horizontal="center"/>
    </xf>
    <xf numFmtId="3" fontId="115" fillId="0" borderId="31" xfId="0" applyNumberFormat="1" applyFont="1" applyFill="1" applyBorder="1" applyAlignment="1">
      <alignment horizontal="center"/>
    </xf>
    <xf numFmtId="3" fontId="115" fillId="0" borderId="24" xfId="0" applyNumberFormat="1" applyFont="1" applyFill="1" applyBorder="1" applyAlignment="1">
      <alignment horizontal="center"/>
    </xf>
    <xf numFmtId="3" fontId="115" fillId="0" borderId="21" xfId="0" applyNumberFormat="1" applyFont="1" applyFill="1" applyBorder="1" applyAlignment="1">
      <alignment horizontal="center"/>
    </xf>
    <xf numFmtId="3" fontId="115" fillId="0" borderId="35" xfId="0" applyNumberFormat="1" applyFont="1" applyFill="1" applyBorder="1" applyAlignment="1">
      <alignment horizontal="center"/>
    </xf>
    <xf numFmtId="3" fontId="115" fillId="0" borderId="63" xfId="0" applyNumberFormat="1" applyFont="1" applyFill="1" applyBorder="1" applyAlignment="1">
      <alignment horizontal="center"/>
    </xf>
    <xf numFmtId="3" fontId="116" fillId="0" borderId="34" xfId="0" applyNumberFormat="1" applyFont="1" applyFill="1" applyBorder="1" applyAlignment="1">
      <alignment horizontal="center"/>
    </xf>
    <xf numFmtId="3" fontId="115" fillId="0" borderId="34" xfId="0" applyNumberFormat="1" applyFont="1" applyFill="1" applyBorder="1" applyAlignment="1">
      <alignment horizontal="center"/>
    </xf>
    <xf numFmtId="3" fontId="115" fillId="0" borderId="38" xfId="0" applyNumberFormat="1" applyFont="1" applyFill="1" applyBorder="1" applyAlignment="1">
      <alignment horizontal="center"/>
    </xf>
    <xf numFmtId="3" fontId="115" fillId="0" borderId="39" xfId="0" applyNumberFormat="1" applyFont="1" applyFill="1" applyBorder="1" applyAlignment="1">
      <alignment horizontal="center"/>
    </xf>
    <xf numFmtId="3" fontId="115" fillId="0" borderId="75" xfId="0" applyNumberFormat="1" applyFont="1" applyFill="1" applyBorder="1" applyAlignment="1">
      <alignment horizontal="center"/>
    </xf>
    <xf numFmtId="172" fontId="112" fillId="0" borderId="19" xfId="0" applyNumberFormat="1" applyFont="1" applyFill="1" applyBorder="1" applyAlignment="1">
      <alignment horizontal="center"/>
    </xf>
    <xf numFmtId="3" fontId="112" fillId="0" borderId="52" xfId="0" applyNumberFormat="1" applyFont="1" applyFill="1" applyBorder="1" applyAlignment="1">
      <alignment horizontal="center"/>
    </xf>
    <xf numFmtId="3" fontId="112" fillId="0" borderId="54" xfId="0" applyNumberFormat="1" applyFont="1" applyFill="1" applyBorder="1" applyAlignment="1">
      <alignment horizontal="center"/>
    </xf>
    <xf numFmtId="0" fontId="92" fillId="0" borderId="48" xfId="0" applyFont="1" applyFill="1" applyBorder="1" applyAlignment="1">
      <alignment wrapText="1"/>
    </xf>
    <xf numFmtId="3" fontId="112" fillId="0" borderId="49" xfId="0" applyNumberFormat="1" applyFont="1" applyFill="1" applyBorder="1" applyAlignment="1">
      <alignment horizontal="center"/>
    </xf>
    <xf numFmtId="3" fontId="112" fillId="0" borderId="50" xfId="0" applyNumberFormat="1" applyFont="1" applyFill="1" applyBorder="1" applyAlignment="1">
      <alignment horizontal="center"/>
    </xf>
    <xf numFmtId="0" fontId="92" fillId="0" borderId="40" xfId="0" applyFont="1" applyFill="1" applyBorder="1" applyAlignment="1">
      <alignment/>
    </xf>
    <xf numFmtId="3" fontId="112" fillId="0" borderId="40" xfId="0" applyNumberFormat="1" applyFont="1" applyFill="1" applyBorder="1" applyAlignment="1">
      <alignment horizontal="center"/>
    </xf>
    <xf numFmtId="3" fontId="112" fillId="0" borderId="42" xfId="0" applyNumberFormat="1" applyFont="1" applyFill="1" applyBorder="1" applyAlignment="1">
      <alignment horizontal="center"/>
    </xf>
    <xf numFmtId="0" fontId="95" fillId="0" borderId="53" xfId="0" applyFont="1" applyFill="1" applyBorder="1" applyAlignment="1">
      <alignment/>
    </xf>
    <xf numFmtId="3" fontId="112" fillId="0" borderId="38" xfId="0" applyNumberFormat="1" applyFont="1" applyFill="1" applyBorder="1" applyAlignment="1">
      <alignment horizontal="center"/>
    </xf>
    <xf numFmtId="3" fontId="112" fillId="0" borderId="39" xfId="0" applyNumberFormat="1" applyFont="1" applyFill="1" applyBorder="1" applyAlignment="1">
      <alignment horizontal="center"/>
    </xf>
    <xf numFmtId="0" fontId="95" fillId="0" borderId="64" xfId="0" applyFont="1" applyFill="1" applyBorder="1" applyAlignment="1">
      <alignment wrapText="1"/>
    </xf>
    <xf numFmtId="3" fontId="112" fillId="0" borderId="31" xfId="0" applyNumberFormat="1" applyFont="1" applyFill="1" applyBorder="1" applyAlignment="1">
      <alignment horizontal="center"/>
    </xf>
    <xf numFmtId="0" fontId="92" fillId="0" borderId="64" xfId="0" applyFont="1" applyFill="1" applyBorder="1" applyAlignment="1">
      <alignment/>
    </xf>
    <xf numFmtId="0" fontId="92" fillId="0" borderId="64" xfId="0" applyFont="1" applyFill="1" applyBorder="1" applyAlignment="1">
      <alignment wrapText="1"/>
    </xf>
    <xf numFmtId="172" fontId="112" fillId="0" borderId="72" xfId="0" applyNumberFormat="1" applyFont="1" applyFill="1" applyBorder="1" applyAlignment="1">
      <alignment horizontal="center"/>
    </xf>
    <xf numFmtId="3" fontId="112" fillId="0" borderId="75" xfId="0" applyNumberFormat="1" applyFont="1" applyFill="1" applyBorder="1" applyAlignment="1">
      <alignment horizontal="center"/>
    </xf>
    <xf numFmtId="0" fontId="95" fillId="0" borderId="30" xfId="0" applyNumberFormat="1" applyFont="1" applyFill="1" applyBorder="1" applyAlignment="1">
      <alignment wrapText="1"/>
    </xf>
    <xf numFmtId="0" fontId="95" fillId="0" borderId="30" xfId="0" applyFont="1" applyFill="1" applyBorder="1" applyAlignment="1">
      <alignment/>
    </xf>
    <xf numFmtId="0" fontId="95" fillId="0" borderId="33" xfId="0" applyFont="1" applyFill="1" applyBorder="1" applyAlignment="1">
      <alignment/>
    </xf>
    <xf numFmtId="49" fontId="95" fillId="0" borderId="31" xfId="0" applyNumberFormat="1" applyFont="1" applyFill="1" applyBorder="1" applyAlignment="1">
      <alignment wrapText="1"/>
    </xf>
    <xf numFmtId="172" fontId="97" fillId="0" borderId="27" xfId="0" applyNumberFormat="1" applyFont="1" applyFill="1" applyBorder="1" applyAlignment="1">
      <alignment horizontal="center"/>
    </xf>
    <xf numFmtId="172" fontId="97" fillId="0" borderId="41" xfId="0" applyNumberFormat="1" applyFont="1" applyFill="1" applyBorder="1" applyAlignment="1">
      <alignment horizontal="center"/>
    </xf>
    <xf numFmtId="0" fontId="99" fillId="0" borderId="31" xfId="0" applyFont="1" applyFill="1" applyBorder="1" applyAlignment="1">
      <alignment/>
    </xf>
    <xf numFmtId="3" fontId="97" fillId="0" borderId="75" xfId="0" applyNumberFormat="1" applyFont="1" applyFill="1" applyBorder="1" applyAlignment="1">
      <alignment horizontal="center"/>
    </xf>
    <xf numFmtId="0" fontId="95" fillId="0" borderId="80" xfId="0" applyFont="1" applyFill="1" applyBorder="1" applyAlignment="1">
      <alignment/>
    </xf>
    <xf numFmtId="172" fontId="91" fillId="0" borderId="46" xfId="0" applyNumberFormat="1" applyFont="1" applyFill="1" applyBorder="1" applyAlignment="1">
      <alignment horizontal="center"/>
    </xf>
    <xf numFmtId="3" fontId="94" fillId="0" borderId="28" xfId="0" applyNumberFormat="1" applyFont="1" applyFill="1" applyBorder="1" applyAlignment="1">
      <alignment horizontal="right"/>
    </xf>
    <xf numFmtId="3" fontId="94" fillId="0" borderId="29" xfId="0" applyNumberFormat="1" applyFont="1" applyFill="1" applyBorder="1" applyAlignment="1">
      <alignment horizontal="right"/>
    </xf>
    <xf numFmtId="0" fontId="89" fillId="0" borderId="15" xfId="0" applyFont="1" applyFill="1" applyBorder="1" applyAlignment="1">
      <alignment wrapText="1"/>
    </xf>
    <xf numFmtId="0" fontId="95" fillId="0" borderId="15" xfId="0" applyNumberFormat="1" applyFont="1" applyFill="1" applyBorder="1" applyAlignment="1">
      <alignment wrapText="1"/>
    </xf>
    <xf numFmtId="0" fontId="95" fillId="0" borderId="12" xfId="0" applyFont="1" applyFill="1" applyBorder="1" applyAlignment="1">
      <alignment wrapText="1"/>
    </xf>
    <xf numFmtId="186" fontId="112" fillId="0" borderId="17" xfId="0" applyNumberFormat="1" applyFont="1" applyFill="1" applyBorder="1" applyAlignment="1">
      <alignment horizontal="center"/>
    </xf>
    <xf numFmtId="3" fontId="112" fillId="0" borderId="38" xfId="0" applyNumberFormat="1" applyFont="1" applyFill="1" applyBorder="1" applyAlignment="1">
      <alignment horizontal="right"/>
    </xf>
    <xf numFmtId="3" fontId="112" fillId="0" borderId="39" xfId="0" applyNumberFormat="1" applyFont="1" applyFill="1" applyBorder="1" applyAlignment="1">
      <alignment horizontal="right"/>
    </xf>
    <xf numFmtId="172" fontId="97" fillId="0" borderId="52" xfId="0" applyNumberFormat="1" applyFont="1" applyFill="1" applyBorder="1" applyAlignment="1">
      <alignment horizontal="center"/>
    </xf>
    <xf numFmtId="0" fontId="92" fillId="0" borderId="15" xfId="0" applyFont="1" applyFill="1" applyBorder="1" applyAlignment="1">
      <alignment wrapText="1"/>
    </xf>
    <xf numFmtId="3" fontId="112" fillId="0" borderId="18" xfId="0" applyNumberFormat="1" applyFont="1" applyFill="1" applyBorder="1" applyAlignment="1">
      <alignment horizontal="right"/>
    </xf>
    <xf numFmtId="192" fontId="112" fillId="0" borderId="43" xfId="0" applyNumberFormat="1" applyFont="1" applyFill="1" applyBorder="1" applyAlignment="1">
      <alignment horizontal="center"/>
    </xf>
    <xf numFmtId="3" fontId="112" fillId="0" borderId="44" xfId="0" applyNumberFormat="1" applyFont="1" applyFill="1" applyBorder="1" applyAlignment="1">
      <alignment horizontal="right"/>
    </xf>
    <xf numFmtId="192" fontId="112" fillId="0" borderId="32" xfId="0" applyNumberFormat="1" applyFont="1" applyFill="1" applyBorder="1" applyAlignment="1">
      <alignment horizontal="center"/>
    </xf>
    <xf numFmtId="3" fontId="112" fillId="0" borderId="34" xfId="0" applyNumberFormat="1" applyFont="1" applyFill="1" applyBorder="1" applyAlignment="1">
      <alignment horizontal="right"/>
    </xf>
    <xf numFmtId="0" fontId="95" fillId="0" borderId="14" xfId="0" applyFont="1" applyFill="1" applyBorder="1" applyAlignment="1">
      <alignment wrapText="1"/>
    </xf>
    <xf numFmtId="192" fontId="112" fillId="0" borderId="14" xfId="0" applyNumberFormat="1" applyFont="1" applyFill="1" applyBorder="1" applyAlignment="1">
      <alignment horizontal="center"/>
    </xf>
    <xf numFmtId="0" fontId="90" fillId="0" borderId="15" xfId="0" applyFont="1" applyFill="1" applyBorder="1" applyAlignment="1">
      <alignment wrapText="1"/>
    </xf>
    <xf numFmtId="3" fontId="112" fillId="0" borderId="15" xfId="0" applyNumberFormat="1" applyFont="1" applyFill="1" applyBorder="1" applyAlignment="1">
      <alignment horizontal="right"/>
    </xf>
    <xf numFmtId="0" fontId="99" fillId="0" borderId="31" xfId="0" applyFont="1" applyFill="1" applyBorder="1" applyAlignment="1">
      <alignment wrapText="1"/>
    </xf>
    <xf numFmtId="3" fontId="112" fillId="0" borderId="31" xfId="0" applyNumberFormat="1" applyFont="1" applyFill="1" applyBorder="1" applyAlignment="1">
      <alignment horizontal="right"/>
    </xf>
    <xf numFmtId="0" fontId="108" fillId="0" borderId="31" xfId="0" applyFont="1" applyFill="1" applyBorder="1" applyAlignment="1">
      <alignment/>
    </xf>
    <xf numFmtId="3" fontId="112" fillId="0" borderId="34" xfId="0" applyNumberFormat="1" applyFont="1" applyFill="1" applyBorder="1" applyAlignment="1">
      <alignment horizontal="center"/>
    </xf>
    <xf numFmtId="0" fontId="108" fillId="0" borderId="17" xfId="0" applyFont="1" applyFill="1" applyBorder="1" applyAlignment="1">
      <alignment/>
    </xf>
    <xf numFmtId="0" fontId="89" fillId="0" borderId="12" xfId="0" applyFont="1" applyFill="1" applyBorder="1" applyAlignment="1">
      <alignment wrapText="1"/>
    </xf>
    <xf numFmtId="172" fontId="117" fillId="0" borderId="17" xfId="0" applyNumberFormat="1" applyFont="1" applyFill="1" applyBorder="1" applyAlignment="1">
      <alignment horizontal="center"/>
    </xf>
    <xf numFmtId="49" fontId="108" fillId="0" borderId="12" xfId="0" applyNumberFormat="1" applyFont="1" applyFill="1" applyBorder="1" applyAlignment="1">
      <alignment/>
    </xf>
    <xf numFmtId="0" fontId="99" fillId="0" borderId="52" xfId="0" applyFont="1" applyFill="1" applyBorder="1" applyAlignment="1">
      <alignment wrapText="1"/>
    </xf>
    <xf numFmtId="192" fontId="88" fillId="0" borderId="81" xfId="54" applyNumberFormat="1" applyFont="1" applyFill="1" applyBorder="1" applyAlignment="1" applyProtection="1">
      <alignment horizontal="right"/>
      <protection hidden="1"/>
    </xf>
    <xf numFmtId="190" fontId="88" fillId="0" borderId="11" xfId="54" applyNumberFormat="1" applyFont="1" applyFill="1" applyBorder="1" applyAlignment="1" applyProtection="1">
      <alignment horizontal="right"/>
      <protection hidden="1"/>
    </xf>
    <xf numFmtId="49" fontId="108" fillId="0" borderId="31" xfId="0" applyNumberFormat="1" applyFont="1" applyFill="1" applyBorder="1" applyAlignment="1">
      <alignment/>
    </xf>
    <xf numFmtId="190" fontId="88" fillId="0" borderId="33" xfId="54" applyNumberFormat="1" applyFont="1" applyFill="1" applyBorder="1" applyAlignment="1" applyProtection="1">
      <alignment horizontal="right"/>
      <protection hidden="1"/>
    </xf>
    <xf numFmtId="172" fontId="97" fillId="0" borderId="33" xfId="0" applyNumberFormat="1" applyFont="1" applyFill="1" applyBorder="1" applyAlignment="1">
      <alignment/>
    </xf>
    <xf numFmtId="49" fontId="108" fillId="0" borderId="38" xfId="0" applyNumberFormat="1" applyFont="1" applyFill="1" applyBorder="1" applyAlignment="1">
      <alignment/>
    </xf>
    <xf numFmtId="49" fontId="108" fillId="0" borderId="14" xfId="0" applyNumberFormat="1" applyFont="1" applyFill="1" applyBorder="1" applyAlignment="1">
      <alignment/>
    </xf>
    <xf numFmtId="190" fontId="88" fillId="0" borderId="41" xfId="54" applyNumberFormat="1" applyFont="1" applyFill="1" applyBorder="1" applyAlignment="1" applyProtection="1">
      <alignment horizontal="right"/>
      <protection hidden="1"/>
    </xf>
    <xf numFmtId="190" fontId="88" fillId="0" borderId="82" xfId="54" applyNumberFormat="1" applyFont="1" applyFill="1" applyBorder="1" applyAlignment="1" applyProtection="1">
      <alignment horizontal="right"/>
      <protection hidden="1"/>
    </xf>
    <xf numFmtId="172" fontId="97" fillId="0" borderId="23" xfId="0" applyNumberFormat="1" applyFont="1" applyFill="1" applyBorder="1" applyAlignment="1">
      <alignment/>
    </xf>
    <xf numFmtId="49" fontId="108" fillId="0" borderId="52" xfId="0" applyNumberFormat="1" applyFont="1" applyFill="1" applyBorder="1" applyAlignment="1">
      <alignment/>
    </xf>
    <xf numFmtId="0" fontId="104" fillId="0" borderId="52" xfId="0" applyFont="1" applyFill="1" applyBorder="1" applyAlignment="1">
      <alignment wrapText="1"/>
    </xf>
    <xf numFmtId="190" fontId="88" fillId="0" borderId="81" xfId="54" applyNumberFormat="1" applyFont="1" applyFill="1" applyBorder="1" applyAlignment="1" applyProtection="1">
      <alignment horizontal="right"/>
      <protection hidden="1"/>
    </xf>
    <xf numFmtId="172" fontId="88" fillId="0" borderId="46" xfId="54" applyNumberFormat="1" applyFont="1" applyFill="1" applyBorder="1" applyAlignment="1" applyProtection="1">
      <alignment horizontal="right"/>
      <protection hidden="1"/>
    </xf>
    <xf numFmtId="190" fontId="88" fillId="0" borderId="52" xfId="54" applyNumberFormat="1" applyFont="1" applyFill="1" applyBorder="1" applyAlignment="1" applyProtection="1">
      <alignment horizontal="right"/>
      <protection hidden="1"/>
    </xf>
    <xf numFmtId="190" fontId="88" fillId="0" borderId="26" xfId="54" applyNumberFormat="1" applyFont="1" applyFill="1" applyBorder="1" applyAlignment="1" applyProtection="1">
      <alignment horizontal="right"/>
      <protection hidden="1"/>
    </xf>
    <xf numFmtId="49" fontId="95" fillId="0" borderId="21" xfId="0" applyNumberFormat="1" applyFont="1" applyFill="1" applyBorder="1" applyAlignment="1">
      <alignment/>
    </xf>
    <xf numFmtId="0" fontId="99" fillId="0" borderId="21" xfId="0" applyFont="1" applyFill="1" applyBorder="1" applyAlignment="1">
      <alignment wrapText="1"/>
    </xf>
    <xf numFmtId="190" fontId="88" fillId="0" borderId="30" xfId="54" applyNumberFormat="1" applyFont="1" applyFill="1" applyBorder="1" applyAlignment="1" applyProtection="1">
      <alignment horizontal="right"/>
      <protection hidden="1"/>
    </xf>
    <xf numFmtId="49" fontId="95" fillId="0" borderId="13" xfId="0" applyNumberFormat="1" applyFont="1" applyFill="1" applyBorder="1" applyAlignment="1">
      <alignment/>
    </xf>
    <xf numFmtId="190" fontId="88" fillId="0" borderId="13" xfId="54" applyNumberFormat="1" applyFont="1" applyFill="1" applyBorder="1" applyAlignment="1" applyProtection="1">
      <alignment horizontal="right"/>
      <protection hidden="1"/>
    </xf>
    <xf numFmtId="0" fontId="106" fillId="0" borderId="17" xfId="0" applyFont="1" applyFill="1" applyBorder="1" applyAlignment="1">
      <alignment/>
    </xf>
    <xf numFmtId="0" fontId="106" fillId="0" borderId="17" xfId="0" applyFont="1" applyFill="1" applyBorder="1" applyAlignment="1">
      <alignment vertical="center" wrapText="1"/>
    </xf>
    <xf numFmtId="0" fontId="106" fillId="0" borderId="17" xfId="0" applyFont="1" applyFill="1" applyBorder="1" applyAlignment="1">
      <alignment wrapText="1"/>
    </xf>
    <xf numFmtId="0" fontId="88" fillId="0" borderId="0" xfId="0" applyFont="1" applyFill="1" applyAlignment="1">
      <alignment/>
    </xf>
    <xf numFmtId="172" fontId="88" fillId="0" borderId="0" xfId="0" applyNumberFormat="1" applyFont="1" applyFill="1" applyAlignment="1">
      <alignment/>
    </xf>
    <xf numFmtId="0" fontId="88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/>
    </xf>
    <xf numFmtId="172" fontId="88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 vertical="top"/>
    </xf>
    <xf numFmtId="172" fontId="88" fillId="0" borderId="0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/>
    </xf>
    <xf numFmtId="0" fontId="90" fillId="0" borderId="0" xfId="0" applyFont="1" applyFill="1" applyBorder="1" applyAlignment="1">
      <alignment horizontal="left"/>
    </xf>
    <xf numFmtId="3" fontId="91" fillId="0" borderId="0" xfId="0" applyNumberFormat="1" applyFont="1" applyFill="1" applyBorder="1" applyAlignment="1">
      <alignment horizontal="center"/>
    </xf>
    <xf numFmtId="172" fontId="91" fillId="0" borderId="0" xfId="0" applyNumberFormat="1" applyFont="1" applyFill="1" applyBorder="1" applyAlignment="1">
      <alignment horizontal="center"/>
    </xf>
    <xf numFmtId="0" fontId="87" fillId="0" borderId="0" xfId="0" applyFont="1" applyFill="1" applyBorder="1" applyAlignment="1">
      <alignment horizontal="left"/>
    </xf>
    <xf numFmtId="1" fontId="91" fillId="0" borderId="0" xfId="0" applyNumberFormat="1" applyFont="1" applyFill="1" applyBorder="1" applyAlignment="1">
      <alignment horizontal="center"/>
    </xf>
    <xf numFmtId="172" fontId="91" fillId="0" borderId="0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 horizontal="left"/>
    </xf>
    <xf numFmtId="1" fontId="94" fillId="0" borderId="0" xfId="0" applyNumberFormat="1" applyFont="1" applyFill="1" applyBorder="1" applyAlignment="1">
      <alignment horizontal="center"/>
    </xf>
    <xf numFmtId="172" fontId="94" fillId="0" borderId="0" xfId="0" applyNumberFormat="1" applyFont="1" applyFill="1" applyBorder="1" applyAlignment="1">
      <alignment horizontal="center"/>
    </xf>
    <xf numFmtId="49" fontId="95" fillId="0" borderId="0" xfId="54" applyNumberFormat="1" applyFont="1" applyFill="1" applyBorder="1" applyAlignment="1" applyProtection="1">
      <alignment horizontal="left"/>
      <protection hidden="1"/>
    </xf>
    <xf numFmtId="0" fontId="96" fillId="0" borderId="0" xfId="0" applyFont="1" applyFill="1" applyBorder="1" applyAlignment="1">
      <alignment horizontal="justify" vertical="top" wrapText="1"/>
    </xf>
    <xf numFmtId="1" fontId="97" fillId="0" borderId="0" xfId="0" applyNumberFormat="1" applyFont="1" applyFill="1" applyBorder="1" applyAlignment="1">
      <alignment/>
    </xf>
    <xf numFmtId="3" fontId="97" fillId="0" borderId="0" xfId="0" applyNumberFormat="1" applyFont="1" applyFill="1" applyBorder="1" applyAlignment="1">
      <alignment horizontal="right"/>
    </xf>
    <xf numFmtId="172" fontId="97" fillId="0" borderId="0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/>
    </xf>
    <xf numFmtId="49" fontId="99" fillId="0" borderId="0" xfId="0" applyNumberFormat="1" applyFont="1" applyFill="1" applyBorder="1" applyAlignment="1">
      <alignment horizontal="left" vertical="center" wrapText="1"/>
    </xf>
    <xf numFmtId="0" fontId="100" fillId="0" borderId="0" xfId="0" applyFont="1" applyFill="1" applyBorder="1" applyAlignment="1">
      <alignment horizontal="justify" vertical="top" wrapText="1"/>
    </xf>
    <xf numFmtId="3" fontId="97" fillId="0" borderId="0" xfId="0" applyNumberFormat="1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99" fillId="0" borderId="0" xfId="54" applyNumberFormat="1" applyFont="1" applyFill="1" applyBorder="1" applyAlignment="1" applyProtection="1">
      <alignment horizontal="left" wrapText="1"/>
      <protection hidden="1"/>
    </xf>
    <xf numFmtId="1" fontId="97" fillId="0" borderId="0" xfId="0" applyNumberFormat="1" applyFont="1" applyFill="1" applyBorder="1" applyAlignment="1">
      <alignment horizontal="right"/>
    </xf>
    <xf numFmtId="0" fontId="97" fillId="0" borderId="0" xfId="0" applyFont="1" applyFill="1" applyBorder="1" applyAlignment="1">
      <alignment horizontal="right"/>
    </xf>
    <xf numFmtId="0" fontId="96" fillId="0" borderId="0" xfId="0" applyFont="1" applyFill="1" applyBorder="1" applyAlignment="1">
      <alignment wrapText="1" readingOrder="1"/>
    </xf>
    <xf numFmtId="172" fontId="97" fillId="0" borderId="0" xfId="0" applyNumberFormat="1" applyFont="1" applyFill="1" applyBorder="1" applyAlignment="1">
      <alignment/>
    </xf>
    <xf numFmtId="3" fontId="94" fillId="0" borderId="0" xfId="0" applyNumberFormat="1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0" fontId="97" fillId="0" borderId="0" xfId="0" applyFont="1" applyFill="1" applyBorder="1" applyAlignment="1">
      <alignment horizontal="left"/>
    </xf>
    <xf numFmtId="172" fontId="97" fillId="0" borderId="0" xfId="0" applyNumberFormat="1" applyFont="1" applyFill="1" applyBorder="1" applyAlignment="1">
      <alignment horizontal="left"/>
    </xf>
    <xf numFmtId="3" fontId="94" fillId="0" borderId="0" xfId="0" applyNumberFormat="1" applyFont="1" applyFill="1" applyBorder="1" applyAlignment="1">
      <alignment/>
    </xf>
    <xf numFmtId="172" fontId="94" fillId="0" borderId="0" xfId="0" applyNumberFormat="1" applyFont="1" applyFill="1" applyBorder="1" applyAlignment="1">
      <alignment/>
    </xf>
    <xf numFmtId="0" fontId="100" fillId="0" borderId="0" xfId="0" applyFont="1" applyFill="1" applyBorder="1" applyAlignment="1">
      <alignment vertical="top" wrapText="1"/>
    </xf>
    <xf numFmtId="3" fontId="101" fillId="0" borderId="0" xfId="0" applyNumberFormat="1" applyFont="1" applyFill="1" applyBorder="1" applyAlignment="1">
      <alignment/>
    </xf>
    <xf numFmtId="0" fontId="97" fillId="0" borderId="0" xfId="0" applyFont="1" applyFill="1" applyBorder="1" applyAlignment="1">
      <alignment horizontal="right"/>
    </xf>
    <xf numFmtId="1" fontId="91" fillId="0" borderId="0" xfId="0" applyNumberFormat="1" applyFont="1" applyFill="1" applyBorder="1" applyAlignment="1">
      <alignment/>
    </xf>
    <xf numFmtId="1" fontId="94" fillId="0" borderId="0" xfId="0" applyNumberFormat="1" applyFont="1" applyFill="1" applyBorder="1" applyAlignment="1">
      <alignment/>
    </xf>
    <xf numFmtId="3" fontId="94" fillId="0" borderId="0" xfId="0" applyNumberFormat="1" applyFont="1" applyFill="1" applyBorder="1" applyAlignment="1">
      <alignment horizontal="right"/>
    </xf>
    <xf numFmtId="172" fontId="91" fillId="0" borderId="0" xfId="0" applyNumberFormat="1" applyFont="1" applyFill="1" applyBorder="1" applyAlignment="1">
      <alignment horizontal="right"/>
    </xf>
    <xf numFmtId="170" fontId="91" fillId="0" borderId="0" xfId="0" applyNumberFormat="1" applyFont="1" applyFill="1" applyBorder="1" applyAlignment="1">
      <alignment horizontal="center"/>
    </xf>
    <xf numFmtId="1" fontId="98" fillId="0" borderId="0" xfId="0" applyNumberFormat="1" applyFont="1" applyFill="1" applyBorder="1" applyAlignment="1">
      <alignment/>
    </xf>
    <xf numFmtId="170" fontId="98" fillId="0" borderId="0" xfId="0" applyNumberFormat="1" applyFont="1" applyFill="1" applyBorder="1" applyAlignment="1">
      <alignment/>
    </xf>
    <xf numFmtId="172" fontId="98" fillId="0" borderId="0" xfId="0" applyNumberFormat="1" applyFont="1" applyFill="1" applyBorder="1" applyAlignment="1">
      <alignment/>
    </xf>
    <xf numFmtId="0" fontId="95" fillId="0" borderId="0" xfId="54" applyNumberFormat="1" applyFont="1" applyFill="1" applyBorder="1" applyAlignment="1" applyProtection="1">
      <alignment horizontal="left" wrapText="1"/>
      <protection hidden="1"/>
    </xf>
    <xf numFmtId="0" fontId="102" fillId="0" borderId="0" xfId="0" applyFont="1" applyFill="1" applyBorder="1" applyAlignment="1">
      <alignment horizontal="right" vertical="top" wrapText="1"/>
    </xf>
    <xf numFmtId="0" fontId="103" fillId="0" borderId="0" xfId="0" applyFont="1" applyFill="1" applyBorder="1" applyAlignment="1">
      <alignment horizontal="justify" vertical="top" wrapText="1"/>
    </xf>
    <xf numFmtId="172" fontId="98" fillId="0" borderId="0" xfId="0" applyNumberFormat="1" applyFont="1" applyFill="1" applyBorder="1" applyAlignment="1">
      <alignment horizontal="right"/>
    </xf>
    <xf numFmtId="0" fontId="95" fillId="0" borderId="0" xfId="0" applyFont="1" applyFill="1" applyBorder="1" applyAlignment="1">
      <alignment horizontal="right"/>
    </xf>
    <xf numFmtId="0" fontId="95" fillId="0" borderId="0" xfId="0" applyFont="1" applyFill="1" applyBorder="1" applyAlignment="1">
      <alignment horizontal="left"/>
    </xf>
    <xf numFmtId="0" fontId="93" fillId="0" borderId="0" xfId="0" applyFont="1" applyFill="1" applyBorder="1" applyAlignment="1">
      <alignment/>
    </xf>
    <xf numFmtId="3" fontId="98" fillId="0" borderId="0" xfId="0" applyNumberFormat="1" applyFont="1" applyFill="1" applyBorder="1" applyAlignment="1">
      <alignment horizontal="right"/>
    </xf>
    <xf numFmtId="0" fontId="100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/>
    </xf>
    <xf numFmtId="3" fontId="91" fillId="0" borderId="0" xfId="0" applyNumberFormat="1" applyFont="1" applyFill="1" applyBorder="1" applyAlignment="1">
      <alignment horizontal="center"/>
    </xf>
    <xf numFmtId="49" fontId="93" fillId="0" borderId="0" xfId="0" applyNumberFormat="1" applyFont="1" applyFill="1" applyBorder="1" applyAlignment="1">
      <alignment wrapText="1"/>
    </xf>
    <xf numFmtId="49" fontId="99" fillId="0" borderId="0" xfId="0" applyNumberFormat="1" applyFont="1" applyFill="1" applyBorder="1" applyAlignment="1">
      <alignment wrapText="1"/>
    </xf>
    <xf numFmtId="0" fontId="104" fillId="0" borderId="0" xfId="54" applyNumberFormat="1" applyFont="1" applyFill="1" applyBorder="1" applyAlignment="1" applyProtection="1">
      <alignment horizontal="left" wrapText="1"/>
      <protection hidden="1"/>
    </xf>
    <xf numFmtId="0" fontId="93" fillId="0" borderId="0" xfId="0" applyFont="1" applyFill="1" applyBorder="1" applyAlignment="1">
      <alignment wrapText="1"/>
    </xf>
    <xf numFmtId="0" fontId="95" fillId="0" borderId="0" xfId="0" applyFont="1" applyFill="1" applyBorder="1" applyAlignment="1">
      <alignment wrapText="1"/>
    </xf>
    <xf numFmtId="0" fontId="99" fillId="0" borderId="0" xfId="0" applyFont="1" applyFill="1" applyBorder="1" applyAlignment="1">
      <alignment wrapText="1"/>
    </xf>
    <xf numFmtId="0" fontId="99" fillId="0" borderId="0" xfId="0" applyFont="1" applyFill="1" applyBorder="1" applyAlignment="1">
      <alignment/>
    </xf>
    <xf numFmtId="0" fontId="87" fillId="0" borderId="0" xfId="0" applyFont="1" applyFill="1" applyBorder="1" applyAlignment="1">
      <alignment wrapText="1"/>
    </xf>
    <xf numFmtId="172" fontId="91" fillId="0" borderId="0" xfId="0" applyNumberFormat="1" applyFont="1" applyFill="1" applyBorder="1" applyAlignment="1">
      <alignment/>
    </xf>
    <xf numFmtId="0" fontId="100" fillId="0" borderId="0" xfId="0" applyFont="1" applyFill="1" applyBorder="1" applyAlignment="1">
      <alignment horizontal="left" vertical="top" wrapText="1"/>
    </xf>
    <xf numFmtId="0" fontId="92" fillId="0" borderId="0" xfId="0" applyFont="1" applyFill="1" applyBorder="1" applyAlignment="1">
      <alignment wrapText="1"/>
    </xf>
    <xf numFmtId="0" fontId="105" fillId="0" borderId="0" xfId="0" applyFont="1" applyFill="1" applyBorder="1" applyAlignment="1">
      <alignment/>
    </xf>
    <xf numFmtId="170" fontId="97" fillId="0" borderId="0" xfId="0" applyNumberFormat="1" applyFont="1" applyFill="1" applyBorder="1" applyAlignment="1">
      <alignment/>
    </xf>
    <xf numFmtId="0" fontId="106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172" fontId="94" fillId="0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1" fontId="97" fillId="0" borderId="0" xfId="0" applyNumberFormat="1" applyFont="1" applyFill="1" applyBorder="1" applyAlignment="1">
      <alignment horizontal="right"/>
    </xf>
    <xf numFmtId="1" fontId="98" fillId="0" borderId="0" xfId="0" applyNumberFormat="1" applyFont="1" applyFill="1" applyBorder="1" applyAlignment="1">
      <alignment horizontal="center"/>
    </xf>
    <xf numFmtId="170" fontId="98" fillId="0" borderId="0" xfId="0" applyNumberFormat="1" applyFont="1" applyFill="1" applyBorder="1" applyAlignment="1">
      <alignment horizontal="center"/>
    </xf>
    <xf numFmtId="172" fontId="97" fillId="0" borderId="0" xfId="0" applyNumberFormat="1" applyFont="1" applyFill="1" applyBorder="1" applyAlignment="1">
      <alignment horizontal="center"/>
    </xf>
    <xf numFmtId="1" fontId="97" fillId="0" borderId="0" xfId="0" applyNumberFormat="1" applyFont="1" applyFill="1" applyBorder="1" applyAlignment="1">
      <alignment horizontal="center" wrapText="1"/>
    </xf>
    <xf numFmtId="0" fontId="99" fillId="0" borderId="11" xfId="0" applyFont="1" applyFill="1" applyBorder="1" applyAlignment="1">
      <alignment wrapText="1"/>
    </xf>
    <xf numFmtId="170" fontId="91" fillId="0" borderId="11" xfId="0" applyNumberFormat="1" applyFont="1" applyFill="1" applyBorder="1" applyAlignment="1">
      <alignment horizontal="center"/>
    </xf>
    <xf numFmtId="172" fontId="98" fillId="0" borderId="11" xfId="0" applyNumberFormat="1" applyFont="1" applyFill="1" applyBorder="1" applyAlignment="1">
      <alignment horizontal="center"/>
    </xf>
    <xf numFmtId="172" fontId="112" fillId="0" borderId="15" xfId="0" applyNumberFormat="1" applyFont="1" applyFill="1" applyBorder="1" applyAlignment="1">
      <alignment horizontal="center"/>
    </xf>
    <xf numFmtId="170" fontId="98" fillId="0" borderId="53" xfId="0" applyNumberFormat="1" applyFont="1" applyFill="1" applyBorder="1" applyAlignment="1">
      <alignment/>
    </xf>
    <xf numFmtId="170" fontId="97" fillId="0" borderId="48" xfId="0" applyNumberFormat="1" applyFont="1" applyFill="1" applyBorder="1" applyAlignment="1">
      <alignment/>
    </xf>
    <xf numFmtId="170" fontId="97" fillId="0" borderId="11" xfId="0" applyNumberFormat="1" applyFont="1" applyFill="1" applyBorder="1" applyAlignment="1">
      <alignment/>
    </xf>
    <xf numFmtId="170" fontId="97" fillId="0" borderId="13" xfId="0" applyNumberFormat="1" applyFont="1" applyFill="1" applyBorder="1" applyAlignment="1">
      <alignment/>
    </xf>
    <xf numFmtId="170" fontId="98" fillId="0" borderId="11" xfId="0" applyNumberFormat="1" applyFont="1" applyFill="1" applyBorder="1" applyAlignment="1">
      <alignment horizontal="right"/>
    </xf>
    <xf numFmtId="170" fontId="97" fillId="0" borderId="53" xfId="0" applyNumberFormat="1" applyFont="1" applyFill="1" applyBorder="1" applyAlignment="1">
      <alignment horizontal="right"/>
    </xf>
    <xf numFmtId="170" fontId="97" fillId="0" borderId="30" xfId="0" applyNumberFormat="1" applyFont="1" applyFill="1" applyBorder="1" applyAlignment="1">
      <alignment horizontal="right"/>
    </xf>
    <xf numFmtId="170" fontId="97" fillId="0" borderId="13" xfId="0" applyNumberFormat="1" applyFont="1" applyFill="1" applyBorder="1" applyAlignment="1">
      <alignment horizontal="right"/>
    </xf>
    <xf numFmtId="170" fontId="98" fillId="0" borderId="13" xfId="0" applyNumberFormat="1" applyFont="1" applyFill="1" applyBorder="1" applyAlignment="1">
      <alignment/>
    </xf>
    <xf numFmtId="170" fontId="98" fillId="0" borderId="10" xfId="0" applyNumberFormat="1" applyFont="1" applyFill="1" applyBorder="1" applyAlignment="1">
      <alignment/>
    </xf>
    <xf numFmtId="170" fontId="98" fillId="0" borderId="53" xfId="0" applyNumberFormat="1" applyFont="1" applyFill="1" applyBorder="1" applyAlignment="1">
      <alignment horizontal="right"/>
    </xf>
    <xf numFmtId="170" fontId="97" fillId="0" borderId="33" xfId="0" applyNumberFormat="1" applyFont="1" applyFill="1" applyBorder="1" applyAlignment="1">
      <alignment/>
    </xf>
    <xf numFmtId="170" fontId="97" fillId="0" borderId="53" xfId="0" applyNumberFormat="1" applyFont="1" applyFill="1" applyBorder="1" applyAlignment="1">
      <alignment/>
    </xf>
    <xf numFmtId="170" fontId="94" fillId="0" borderId="10" xfId="0" applyNumberFormat="1" applyFont="1" applyFill="1" applyBorder="1" applyAlignment="1">
      <alignment/>
    </xf>
    <xf numFmtId="170" fontId="91" fillId="0" borderId="10" xfId="0" applyNumberFormat="1" applyFont="1" applyFill="1" applyBorder="1" applyAlignment="1">
      <alignment horizontal="center"/>
    </xf>
    <xf numFmtId="170" fontId="98" fillId="0" borderId="17" xfId="0" applyNumberFormat="1" applyFont="1" applyFill="1" applyBorder="1" applyAlignment="1">
      <alignment horizontal="center"/>
    </xf>
    <xf numFmtId="170" fontId="97" fillId="0" borderId="53" xfId="0" applyNumberFormat="1" applyFont="1" applyFill="1" applyBorder="1" applyAlignment="1">
      <alignment horizontal="center"/>
    </xf>
    <xf numFmtId="170" fontId="97" fillId="0" borderId="48" xfId="0" applyNumberFormat="1" applyFont="1" applyFill="1" applyBorder="1" applyAlignment="1">
      <alignment horizontal="center"/>
    </xf>
    <xf numFmtId="170" fontId="97" fillId="0" borderId="13" xfId="0" applyNumberFormat="1" applyFont="1" applyFill="1" applyBorder="1" applyAlignment="1">
      <alignment horizontal="center" wrapText="1"/>
    </xf>
    <xf numFmtId="170" fontId="97" fillId="0" borderId="49" xfId="0" applyNumberFormat="1" applyFont="1" applyFill="1" applyBorder="1" applyAlignment="1">
      <alignment horizontal="center"/>
    </xf>
    <xf numFmtId="170" fontId="97" fillId="0" borderId="31" xfId="0" applyNumberFormat="1" applyFont="1" applyFill="1" applyBorder="1" applyAlignment="1">
      <alignment horizontal="center"/>
    </xf>
    <xf numFmtId="170" fontId="98" fillId="0" borderId="46" xfId="0" applyNumberFormat="1" applyFont="1" applyFill="1" applyBorder="1" applyAlignment="1">
      <alignment horizontal="center"/>
    </xf>
    <xf numFmtId="170" fontId="98" fillId="0" borderId="41" xfId="0" applyNumberFormat="1" applyFont="1" applyFill="1" applyBorder="1" applyAlignment="1">
      <alignment horizontal="center"/>
    </xf>
    <xf numFmtId="170" fontId="97" fillId="0" borderId="13" xfId="0" applyNumberFormat="1" applyFont="1" applyFill="1" applyBorder="1" applyAlignment="1">
      <alignment horizontal="center"/>
    </xf>
    <xf numFmtId="170" fontId="98" fillId="0" borderId="13" xfId="0" applyNumberFormat="1" applyFont="1" applyFill="1" applyBorder="1" applyAlignment="1">
      <alignment horizontal="center"/>
    </xf>
    <xf numFmtId="172" fontId="97" fillId="0" borderId="37" xfId="0" applyNumberFormat="1" applyFont="1" applyFill="1" applyBorder="1" applyAlignment="1">
      <alignment/>
    </xf>
    <xf numFmtId="172" fontId="91" fillId="0" borderId="11" xfId="0" applyNumberFormat="1" applyFont="1" applyFill="1" applyBorder="1" applyAlignment="1">
      <alignment/>
    </xf>
    <xf numFmtId="172" fontId="94" fillId="0" borderId="46" xfId="0" applyNumberFormat="1" applyFont="1" applyFill="1" applyBorder="1" applyAlignment="1">
      <alignment/>
    </xf>
    <xf numFmtId="172" fontId="101" fillId="0" borderId="48" xfId="0" applyNumberFormat="1" applyFont="1" applyFill="1" applyBorder="1" applyAlignment="1">
      <alignment/>
    </xf>
    <xf numFmtId="172" fontId="101" fillId="0" borderId="13" xfId="0" applyNumberFormat="1" applyFont="1" applyFill="1" applyBorder="1" applyAlignment="1">
      <alignment/>
    </xf>
    <xf numFmtId="172" fontId="91" fillId="0" borderId="10" xfId="0" applyNumberFormat="1" applyFont="1" applyFill="1" applyBorder="1" applyAlignment="1">
      <alignment/>
    </xf>
    <xf numFmtId="172" fontId="94" fillId="0" borderId="13" xfId="0" applyNumberFormat="1" applyFont="1" applyFill="1" applyBorder="1" applyAlignment="1">
      <alignment/>
    </xf>
    <xf numFmtId="172" fontId="98" fillId="0" borderId="13" xfId="0" applyNumberFormat="1" applyFont="1" applyFill="1" applyBorder="1" applyAlignment="1">
      <alignment/>
    </xf>
    <xf numFmtId="172" fontId="91" fillId="0" borderId="17" xfId="0" applyNumberFormat="1" applyFont="1" applyFill="1" applyBorder="1" applyAlignment="1">
      <alignment horizontal="center" vertical="center"/>
    </xf>
    <xf numFmtId="172" fontId="91" fillId="0" borderId="10" xfId="0" applyNumberFormat="1" applyFont="1" applyFill="1" applyBorder="1" applyAlignment="1">
      <alignment horizontal="center"/>
    </xf>
    <xf numFmtId="172" fontId="97" fillId="0" borderId="13" xfId="0" applyNumberFormat="1" applyFont="1" applyFill="1" applyBorder="1" applyAlignment="1">
      <alignment horizontal="center" wrapText="1"/>
    </xf>
    <xf numFmtId="172" fontId="98" fillId="0" borderId="46" xfId="0" applyNumberFormat="1" applyFont="1" applyFill="1" applyBorder="1" applyAlignment="1">
      <alignment horizontal="center"/>
    </xf>
    <xf numFmtId="172" fontId="88" fillId="0" borderId="38" xfId="54" applyNumberFormat="1" applyFont="1" applyFill="1" applyBorder="1" applyAlignment="1" applyProtection="1">
      <alignment horizontal="center"/>
      <protection hidden="1"/>
    </xf>
    <xf numFmtId="172" fontId="88" fillId="0" borderId="32" xfId="54" applyNumberFormat="1" applyFont="1" applyFill="1" applyBorder="1" applyAlignment="1" applyProtection="1">
      <alignment horizontal="center"/>
      <protection hidden="1"/>
    </xf>
    <xf numFmtId="172" fontId="88" fillId="0" borderId="13" xfId="54" applyNumberFormat="1" applyFont="1" applyFill="1" applyBorder="1" applyAlignment="1" applyProtection="1">
      <alignment horizontal="center"/>
      <protection hidden="1"/>
    </xf>
    <xf numFmtId="172" fontId="98" fillId="0" borderId="48" xfId="0" applyNumberFormat="1" applyFont="1" applyFill="1" applyBorder="1" applyAlignment="1">
      <alignment horizontal="center"/>
    </xf>
    <xf numFmtId="172" fontId="98" fillId="0" borderId="10" xfId="0" applyNumberFormat="1" applyFont="1" applyFill="1" applyBorder="1" applyAlignment="1">
      <alignment horizontal="right"/>
    </xf>
    <xf numFmtId="172" fontId="98" fillId="0" borderId="72" xfId="0" applyNumberFormat="1" applyFont="1" applyFill="1" applyBorder="1" applyAlignment="1">
      <alignment horizontal="right"/>
    </xf>
    <xf numFmtId="172" fontId="97" fillId="0" borderId="72" xfId="0" applyNumberFormat="1" applyFont="1" applyFill="1" applyBorder="1" applyAlignment="1">
      <alignment horizontal="right"/>
    </xf>
    <xf numFmtId="172" fontId="97" fillId="0" borderId="83" xfId="0" applyNumberFormat="1" applyFont="1" applyFill="1" applyBorder="1" applyAlignment="1">
      <alignment horizontal="right"/>
    </xf>
    <xf numFmtId="172" fontId="97" fillId="0" borderId="17" xfId="0" applyNumberFormat="1" applyFont="1" applyFill="1" applyBorder="1" applyAlignment="1">
      <alignment horizontal="right"/>
    </xf>
    <xf numFmtId="172" fontId="97" fillId="0" borderId="84" xfId="0" applyNumberFormat="1" applyFont="1" applyFill="1" applyBorder="1" applyAlignment="1">
      <alignment horizontal="center"/>
    </xf>
    <xf numFmtId="172" fontId="97" fillId="0" borderId="15" xfId="0" applyNumberFormat="1" applyFont="1" applyFill="1" applyBorder="1" applyAlignment="1">
      <alignment horizontal="center"/>
    </xf>
    <xf numFmtId="172" fontId="97" fillId="0" borderId="55" xfId="0" applyNumberFormat="1" applyFont="1" applyFill="1" applyBorder="1" applyAlignment="1">
      <alignment horizontal="center"/>
    </xf>
    <xf numFmtId="172" fontId="97" fillId="0" borderId="21" xfId="0" applyNumberFormat="1" applyFont="1" applyFill="1" applyBorder="1" applyAlignment="1">
      <alignment horizontal="center"/>
    </xf>
    <xf numFmtId="172" fontId="97" fillId="0" borderId="14" xfId="0" applyNumberFormat="1" applyFont="1" applyFill="1" applyBorder="1" applyAlignment="1">
      <alignment horizontal="center"/>
    </xf>
    <xf numFmtId="172" fontId="97" fillId="0" borderId="68" xfId="0" applyNumberFormat="1" applyFont="1" applyFill="1" applyBorder="1" applyAlignment="1">
      <alignment horizontal="center"/>
    </xf>
    <xf numFmtId="172" fontId="91" fillId="0" borderId="48" xfId="0" applyNumberFormat="1" applyFont="1" applyFill="1" applyBorder="1" applyAlignment="1">
      <alignment horizontal="center"/>
    </xf>
    <xf numFmtId="172" fontId="91" fillId="0" borderId="33" xfId="0" applyNumberFormat="1" applyFont="1" applyFill="1" applyBorder="1" applyAlignment="1">
      <alignment horizontal="center"/>
    </xf>
    <xf numFmtId="172" fontId="91" fillId="0" borderId="30" xfId="0" applyNumberFormat="1" applyFont="1" applyFill="1" applyBorder="1" applyAlignment="1">
      <alignment horizontal="center"/>
    </xf>
    <xf numFmtId="172" fontId="91" fillId="0" borderId="11" xfId="0" applyNumberFormat="1" applyFont="1" applyFill="1" applyBorder="1" applyAlignment="1">
      <alignment horizontal="center"/>
    </xf>
    <xf numFmtId="172" fontId="91" fillId="0" borderId="15" xfId="0" applyNumberFormat="1" applyFont="1" applyFill="1" applyBorder="1" applyAlignment="1">
      <alignment horizontal="center"/>
    </xf>
    <xf numFmtId="172" fontId="111" fillId="0" borderId="15" xfId="0" applyNumberFormat="1" applyFont="1" applyFill="1" applyBorder="1" applyAlignment="1">
      <alignment horizontal="center"/>
    </xf>
    <xf numFmtId="172" fontId="118" fillId="0" borderId="16" xfId="54" applyNumberFormat="1" applyFont="1" applyFill="1" applyBorder="1" applyAlignment="1" applyProtection="1">
      <alignment/>
      <protection hidden="1"/>
    </xf>
    <xf numFmtId="172" fontId="111" fillId="0" borderId="46" xfId="54" applyNumberFormat="1" applyFont="1" applyFill="1" applyBorder="1" applyAlignment="1" applyProtection="1">
      <alignment/>
      <protection hidden="1"/>
    </xf>
    <xf numFmtId="172" fontId="111" fillId="0" borderId="21" xfId="54" applyNumberFormat="1" applyFont="1" applyFill="1" applyBorder="1" applyAlignment="1" applyProtection="1">
      <alignment/>
      <protection hidden="1"/>
    </xf>
    <xf numFmtId="172" fontId="111" fillId="0" borderId="0" xfId="54" applyNumberFormat="1" applyFont="1" applyFill="1" applyBorder="1" applyAlignment="1" applyProtection="1">
      <alignment/>
      <protection hidden="1"/>
    </xf>
    <xf numFmtId="172" fontId="111" fillId="0" borderId="15" xfId="0" applyNumberFormat="1" applyFont="1" applyFill="1" applyBorder="1" applyAlignment="1">
      <alignment horizontal="right"/>
    </xf>
    <xf numFmtId="172" fontId="111" fillId="0" borderId="10" xfId="0" applyNumberFormat="1" applyFont="1" applyFill="1" applyBorder="1" applyAlignment="1">
      <alignment horizontal="right"/>
    </xf>
    <xf numFmtId="172" fontId="111" fillId="0" borderId="53" xfId="54" applyNumberFormat="1" applyFont="1" applyFill="1" applyBorder="1" applyAlignment="1" applyProtection="1">
      <alignment/>
      <protection hidden="1"/>
    </xf>
    <xf numFmtId="172" fontId="111" fillId="0" borderId="48" xfId="54" applyNumberFormat="1" applyFont="1" applyFill="1" applyBorder="1" applyAlignment="1" applyProtection="1">
      <alignment/>
      <protection hidden="1"/>
    </xf>
    <xf numFmtId="172" fontId="111" fillId="0" borderId="13" xfId="54" applyNumberFormat="1" applyFont="1" applyFill="1" applyBorder="1" applyAlignment="1" applyProtection="1">
      <alignment/>
      <protection hidden="1"/>
    </xf>
    <xf numFmtId="172" fontId="111" fillId="0" borderId="11" xfId="54" applyNumberFormat="1" applyFont="1" applyFill="1" applyBorder="1" applyAlignment="1" applyProtection="1">
      <alignment/>
      <protection hidden="1"/>
    </xf>
    <xf numFmtId="172" fontId="111" fillId="0" borderId="32" xfId="54" applyNumberFormat="1" applyFont="1" applyFill="1" applyBorder="1" applyAlignment="1" applyProtection="1">
      <alignment/>
      <protection hidden="1"/>
    </xf>
    <xf numFmtId="172" fontId="111" fillId="0" borderId="19" xfId="54" applyNumberFormat="1" applyFont="1" applyFill="1" applyBorder="1" applyAlignment="1" applyProtection="1">
      <alignment/>
      <protection hidden="1"/>
    </xf>
    <xf numFmtId="172" fontId="111" fillId="0" borderId="43" xfId="54" applyNumberFormat="1" applyFont="1" applyFill="1" applyBorder="1" applyAlignment="1" applyProtection="1">
      <alignment/>
      <protection hidden="1"/>
    </xf>
    <xf numFmtId="172" fontId="111" fillId="0" borderId="36" xfId="54" applyNumberFormat="1" applyFont="1" applyFill="1" applyBorder="1" applyAlignment="1" applyProtection="1">
      <alignment/>
      <protection hidden="1"/>
    </xf>
    <xf numFmtId="172" fontId="111" fillId="0" borderId="76" xfId="54" applyNumberFormat="1" applyFont="1" applyFill="1" applyBorder="1" applyAlignment="1" applyProtection="1">
      <alignment/>
      <protection hidden="1"/>
    </xf>
    <xf numFmtId="172" fontId="111" fillId="0" borderId="79" xfId="54" applyNumberFormat="1" applyFont="1" applyFill="1" applyBorder="1" applyAlignment="1" applyProtection="1">
      <alignment/>
      <protection hidden="1"/>
    </xf>
    <xf numFmtId="172" fontId="111" fillId="0" borderId="70" xfId="54" applyNumberFormat="1" applyFont="1" applyFill="1" applyBorder="1" applyAlignment="1" applyProtection="1">
      <alignment/>
      <protection hidden="1"/>
    </xf>
    <xf numFmtId="172" fontId="111" fillId="0" borderId="72" xfId="54" applyNumberFormat="1" applyFont="1" applyFill="1" applyBorder="1" applyAlignment="1" applyProtection="1">
      <alignment/>
      <protection hidden="1"/>
    </xf>
    <xf numFmtId="172" fontId="111" fillId="0" borderId="31" xfId="54" applyNumberFormat="1" applyFont="1" applyFill="1" applyBorder="1" applyAlignment="1" applyProtection="1">
      <alignment/>
      <protection hidden="1"/>
    </xf>
    <xf numFmtId="172" fontId="111" fillId="0" borderId="38" xfId="54" applyNumberFormat="1" applyFont="1" applyFill="1" applyBorder="1" applyAlignment="1" applyProtection="1">
      <alignment/>
      <protection hidden="1"/>
    </xf>
    <xf numFmtId="172" fontId="111" fillId="0" borderId="33" xfId="54" applyNumberFormat="1" applyFont="1" applyFill="1" applyBorder="1" applyAlignment="1" applyProtection="1">
      <alignment/>
      <protection hidden="1"/>
    </xf>
    <xf numFmtId="172" fontId="111" fillId="0" borderId="17" xfId="54" applyNumberFormat="1" applyFont="1" applyFill="1" applyBorder="1" applyAlignment="1" applyProtection="1">
      <alignment/>
      <protection hidden="1"/>
    </xf>
    <xf numFmtId="172" fontId="111" fillId="0" borderId="10" xfId="0" applyNumberFormat="1" applyFont="1" applyFill="1" applyBorder="1" applyAlignment="1">
      <alignment/>
    </xf>
    <xf numFmtId="172" fontId="111" fillId="0" borderId="53" xfId="0" applyNumberFormat="1" applyFont="1" applyFill="1" applyBorder="1" applyAlignment="1">
      <alignment/>
    </xf>
    <xf numFmtId="172" fontId="111" fillId="0" borderId="11" xfId="0" applyNumberFormat="1" applyFont="1" applyFill="1" applyBorder="1" applyAlignment="1">
      <alignment/>
    </xf>
    <xf numFmtId="172" fontId="111" fillId="0" borderId="15" xfId="54" applyNumberFormat="1" applyFont="1" applyFill="1" applyBorder="1" applyAlignment="1" applyProtection="1">
      <alignment/>
      <protection hidden="1"/>
    </xf>
    <xf numFmtId="172" fontId="114" fillId="0" borderId="21" xfId="54" applyNumberFormat="1" applyFont="1" applyFill="1" applyBorder="1" applyAlignment="1" applyProtection="1">
      <alignment/>
      <protection hidden="1"/>
    </xf>
    <xf numFmtId="172" fontId="114" fillId="0" borderId="31" xfId="54" applyNumberFormat="1" applyFont="1" applyFill="1" applyBorder="1" applyAlignment="1" applyProtection="1">
      <alignment/>
      <protection hidden="1"/>
    </xf>
    <xf numFmtId="172" fontId="114" fillId="0" borderId="14" xfId="54" applyNumberFormat="1" applyFont="1" applyFill="1" applyBorder="1" applyAlignment="1" applyProtection="1">
      <alignment/>
      <protection hidden="1"/>
    </xf>
    <xf numFmtId="172" fontId="88" fillId="0" borderId="81" xfId="54" applyNumberFormat="1" applyFont="1" applyFill="1" applyBorder="1" applyAlignment="1" applyProtection="1">
      <alignment horizontal="right"/>
      <protection hidden="1"/>
    </xf>
    <xf numFmtId="172" fontId="88" fillId="0" borderId="0" xfId="54" applyNumberFormat="1" applyFont="1" applyFill="1" applyBorder="1" applyAlignment="1" applyProtection="1">
      <alignment horizontal="right"/>
      <protection hidden="1"/>
    </xf>
    <xf numFmtId="172" fontId="88" fillId="0" borderId="32" xfId="54" applyNumberFormat="1" applyFont="1" applyFill="1" applyBorder="1" applyAlignment="1" applyProtection="1">
      <alignment horizontal="right"/>
      <protection hidden="1"/>
    </xf>
    <xf numFmtId="172" fontId="88" fillId="0" borderId="41" xfId="54" applyNumberFormat="1" applyFont="1" applyFill="1" applyBorder="1" applyAlignment="1" applyProtection="1">
      <alignment horizontal="right"/>
      <protection hidden="1"/>
    </xf>
    <xf numFmtId="172" fontId="88" fillId="0" borderId="66" xfId="54" applyNumberFormat="1" applyFont="1" applyFill="1" applyBorder="1" applyAlignment="1" applyProtection="1">
      <alignment horizontal="right"/>
      <protection hidden="1"/>
    </xf>
    <xf numFmtId="172" fontId="88" fillId="0" borderId="52" xfId="54" applyNumberFormat="1" applyFont="1" applyFill="1" applyBorder="1" applyAlignment="1" applyProtection="1">
      <alignment horizontal="right"/>
      <protection hidden="1"/>
    </xf>
    <xf numFmtId="172" fontId="88" fillId="0" borderId="30" xfId="54" applyNumberFormat="1" applyFont="1" applyFill="1" applyBorder="1" applyAlignment="1" applyProtection="1">
      <alignment horizontal="right"/>
      <protection hidden="1"/>
    </xf>
    <xf numFmtId="172" fontId="88" fillId="0" borderId="19" xfId="54" applyNumberFormat="1" applyFont="1" applyFill="1" applyBorder="1" applyAlignment="1" applyProtection="1">
      <alignment horizontal="right"/>
      <protection hidden="1"/>
    </xf>
    <xf numFmtId="172" fontId="88" fillId="0" borderId="85" xfId="0" applyNumberFormat="1" applyFont="1" applyFill="1" applyBorder="1" applyAlignment="1">
      <alignment horizontal="center"/>
    </xf>
    <xf numFmtId="172" fontId="88" fillId="0" borderId="72" xfId="0" applyNumberFormat="1" applyFont="1" applyFill="1" applyBorder="1" applyAlignment="1">
      <alignment horizontal="center"/>
    </xf>
    <xf numFmtId="172" fontId="88" fillId="0" borderId="15" xfId="0" applyNumberFormat="1" applyFont="1" applyFill="1" applyBorder="1" applyAlignment="1">
      <alignment horizontal="center"/>
    </xf>
    <xf numFmtId="172" fontId="117" fillId="0" borderId="17" xfId="54" applyNumberFormat="1" applyFont="1" applyFill="1" applyBorder="1" applyAlignment="1" applyProtection="1">
      <alignment horizontal="center"/>
      <protection hidden="1"/>
    </xf>
    <xf numFmtId="172" fontId="112" fillId="0" borderId="11" xfId="54" applyNumberFormat="1" applyFont="1" applyFill="1" applyBorder="1" applyAlignment="1" applyProtection="1">
      <alignment horizontal="center"/>
      <protection hidden="1"/>
    </xf>
    <xf numFmtId="172" fontId="112" fillId="0" borderId="53" xfId="54" applyNumberFormat="1" applyFont="1" applyFill="1" applyBorder="1" applyAlignment="1" applyProtection="1">
      <alignment horizontal="center"/>
      <protection hidden="1"/>
    </xf>
    <xf numFmtId="172" fontId="119" fillId="0" borderId="49" xfId="54" applyNumberFormat="1" applyFont="1" applyFill="1" applyBorder="1" applyAlignment="1" applyProtection="1">
      <alignment horizontal="center"/>
      <protection hidden="1"/>
    </xf>
    <xf numFmtId="172" fontId="119" fillId="0" borderId="51" xfId="54" applyNumberFormat="1" applyFont="1" applyFill="1" applyBorder="1" applyAlignment="1" applyProtection="1">
      <alignment horizontal="center"/>
      <protection hidden="1"/>
    </xf>
    <xf numFmtId="172" fontId="112" fillId="0" borderId="14" xfId="54" applyNumberFormat="1" applyFont="1" applyFill="1" applyBorder="1" applyAlignment="1" applyProtection="1">
      <alignment horizontal="center"/>
      <protection hidden="1"/>
    </xf>
    <xf numFmtId="172" fontId="112" fillId="0" borderId="17" xfId="54" applyNumberFormat="1" applyFont="1" applyFill="1" applyBorder="1" applyAlignment="1" applyProtection="1">
      <alignment horizontal="center"/>
      <protection hidden="1"/>
    </xf>
    <xf numFmtId="172" fontId="112" fillId="0" borderId="37" xfId="54" applyNumberFormat="1" applyFont="1" applyFill="1" applyBorder="1" applyAlignment="1" applyProtection="1">
      <alignment horizontal="center"/>
      <protection hidden="1"/>
    </xf>
    <xf numFmtId="172" fontId="119" fillId="0" borderId="48" xfId="0" applyNumberFormat="1" applyFont="1" applyFill="1" applyBorder="1" applyAlignment="1">
      <alignment horizontal="center"/>
    </xf>
    <xf numFmtId="172" fontId="119" fillId="0" borderId="13" xfId="0" applyNumberFormat="1" applyFont="1" applyFill="1" applyBorder="1" applyAlignment="1">
      <alignment horizontal="center"/>
    </xf>
    <xf numFmtId="172" fontId="112" fillId="0" borderId="53" xfId="0" applyNumberFormat="1" applyFont="1" applyFill="1" applyBorder="1" applyAlignment="1">
      <alignment horizontal="center"/>
    </xf>
    <xf numFmtId="172" fontId="119" fillId="0" borderId="33" xfId="0" applyNumberFormat="1" applyFont="1" applyFill="1" applyBorder="1" applyAlignment="1">
      <alignment horizontal="center"/>
    </xf>
    <xf numFmtId="172" fontId="119" fillId="0" borderId="30" xfId="0" applyNumberFormat="1" applyFont="1" applyFill="1" applyBorder="1" applyAlignment="1">
      <alignment horizontal="center"/>
    </xf>
    <xf numFmtId="172" fontId="119" fillId="0" borderId="11" xfId="0" applyNumberFormat="1" applyFont="1" applyFill="1" applyBorder="1" applyAlignment="1">
      <alignment horizontal="center"/>
    </xf>
    <xf numFmtId="172" fontId="119" fillId="0" borderId="33" xfId="54" applyNumberFormat="1" applyFont="1" applyFill="1" applyBorder="1" applyAlignment="1" applyProtection="1">
      <alignment horizontal="center"/>
      <protection hidden="1"/>
    </xf>
    <xf numFmtId="172" fontId="119" fillId="0" borderId="0" xfId="0" applyNumberFormat="1" applyFont="1" applyFill="1" applyBorder="1" applyAlignment="1">
      <alignment horizontal="center"/>
    </xf>
    <xf numFmtId="172" fontId="119" fillId="0" borderId="0" xfId="54" applyNumberFormat="1" applyFont="1" applyFill="1" applyBorder="1" applyAlignment="1" applyProtection="1">
      <alignment horizontal="center"/>
      <protection hidden="1"/>
    </xf>
    <xf numFmtId="172" fontId="119" fillId="0" borderId="64" xfId="54" applyNumberFormat="1" applyFont="1" applyFill="1" applyBorder="1" applyAlignment="1" applyProtection="1">
      <alignment horizontal="center"/>
      <protection hidden="1"/>
    </xf>
    <xf numFmtId="172" fontId="119" fillId="0" borderId="84" xfId="54" applyNumberFormat="1" applyFont="1" applyFill="1" applyBorder="1" applyAlignment="1" applyProtection="1">
      <alignment horizontal="center"/>
      <protection hidden="1"/>
    </xf>
    <xf numFmtId="172" fontId="112" fillId="0" borderId="19" xfId="54" applyNumberFormat="1" applyFont="1" applyFill="1" applyBorder="1" applyAlignment="1" applyProtection="1">
      <alignment horizontal="center"/>
      <protection hidden="1"/>
    </xf>
    <xf numFmtId="172" fontId="112" fillId="0" borderId="14" xfId="0" applyNumberFormat="1" applyFont="1" applyFill="1" applyBorder="1" applyAlignment="1">
      <alignment horizontal="center"/>
    </xf>
    <xf numFmtId="172" fontId="112" fillId="0" borderId="52" xfId="54" applyNumberFormat="1" applyFont="1" applyFill="1" applyBorder="1" applyAlignment="1" applyProtection="1">
      <alignment horizontal="center"/>
      <protection hidden="1"/>
    </xf>
    <xf numFmtId="172" fontId="112" fillId="0" borderId="49" xfId="54" applyNumberFormat="1" applyFont="1" applyFill="1" applyBorder="1" applyAlignment="1" applyProtection="1">
      <alignment horizontal="center"/>
      <protection hidden="1"/>
    </xf>
    <xf numFmtId="172" fontId="119" fillId="0" borderId="36" xfId="54" applyNumberFormat="1" applyFont="1" applyFill="1" applyBorder="1" applyAlignment="1" applyProtection="1">
      <alignment horizontal="center"/>
      <protection hidden="1"/>
    </xf>
    <xf numFmtId="172" fontId="112" fillId="0" borderId="64" xfId="0" applyNumberFormat="1" applyFont="1" applyFill="1" applyBorder="1" applyAlignment="1">
      <alignment horizontal="center"/>
    </xf>
    <xf numFmtId="172" fontId="119" fillId="0" borderId="64" xfId="0" applyNumberFormat="1" applyFont="1" applyFill="1" applyBorder="1" applyAlignment="1">
      <alignment horizontal="center"/>
    </xf>
    <xf numFmtId="172" fontId="112" fillId="0" borderId="37" xfId="0" applyNumberFormat="1" applyFont="1" applyFill="1" applyBorder="1" applyAlignment="1">
      <alignment horizontal="center"/>
    </xf>
    <xf numFmtId="172" fontId="112" fillId="0" borderId="76" xfId="0" applyNumberFormat="1" applyFont="1" applyFill="1" applyBorder="1" applyAlignment="1">
      <alignment horizontal="center"/>
    </xf>
    <xf numFmtId="172" fontId="112" fillId="0" borderId="16" xfId="0" applyNumberFormat="1" applyFont="1" applyFill="1" applyBorder="1" applyAlignment="1">
      <alignment horizontal="center"/>
    </xf>
    <xf numFmtId="172" fontId="117" fillId="0" borderId="76" xfId="0" applyNumberFormat="1" applyFont="1" applyFill="1" applyBorder="1" applyAlignment="1">
      <alignment horizontal="center"/>
    </xf>
    <xf numFmtId="172" fontId="112" fillId="0" borderId="0" xfId="0" applyNumberFormat="1" applyFont="1" applyFill="1" applyBorder="1" applyAlignment="1">
      <alignment horizontal="center"/>
    </xf>
    <xf numFmtId="172" fontId="112" fillId="0" borderId="32" xfId="0" applyNumberFormat="1" applyFont="1" applyFill="1" applyBorder="1" applyAlignment="1">
      <alignment horizontal="center"/>
    </xf>
    <xf numFmtId="172" fontId="112" fillId="0" borderId="31" xfId="0" applyNumberFormat="1" applyFont="1" applyFill="1" applyBorder="1" applyAlignment="1">
      <alignment horizontal="center"/>
    </xf>
    <xf numFmtId="190" fontId="87" fillId="0" borderId="17" xfId="54" applyNumberFormat="1" applyFont="1" applyFill="1" applyBorder="1" applyAlignment="1" applyProtection="1">
      <alignment horizontal="center"/>
      <protection hidden="1"/>
    </xf>
    <xf numFmtId="192" fontId="117" fillId="0" borderId="17" xfId="54" applyNumberFormat="1" applyFont="1" applyFill="1" applyBorder="1" applyAlignment="1" applyProtection="1">
      <alignment horizontal="center"/>
      <protection hidden="1"/>
    </xf>
    <xf numFmtId="192" fontId="112" fillId="0" borderId="11" xfId="54" applyNumberFormat="1" applyFont="1" applyFill="1" applyBorder="1" applyAlignment="1" applyProtection="1">
      <alignment horizontal="center"/>
      <protection hidden="1"/>
    </xf>
    <xf numFmtId="192" fontId="112" fillId="0" borderId="53" xfId="54" applyNumberFormat="1" applyFont="1" applyFill="1" applyBorder="1" applyAlignment="1" applyProtection="1">
      <alignment horizontal="center"/>
      <protection hidden="1"/>
    </xf>
    <xf numFmtId="192" fontId="119" fillId="0" borderId="48" xfId="54" applyNumberFormat="1" applyFont="1" applyFill="1" applyBorder="1" applyAlignment="1" applyProtection="1">
      <alignment horizontal="center"/>
      <protection hidden="1"/>
    </xf>
    <xf numFmtId="192" fontId="119" fillId="0" borderId="41" xfId="54" applyNumberFormat="1" applyFont="1" applyFill="1" applyBorder="1" applyAlignment="1" applyProtection="1">
      <alignment horizontal="center"/>
      <protection hidden="1"/>
    </xf>
    <xf numFmtId="192" fontId="112" fillId="0" borderId="13" xfId="54" applyNumberFormat="1" applyFont="1" applyFill="1" applyBorder="1" applyAlignment="1" applyProtection="1">
      <alignment horizontal="center"/>
      <protection hidden="1"/>
    </xf>
    <xf numFmtId="192" fontId="112" fillId="0" borderId="17" xfId="54" applyNumberFormat="1" applyFont="1" applyFill="1" applyBorder="1" applyAlignment="1" applyProtection="1">
      <alignment horizontal="center"/>
      <protection hidden="1"/>
    </xf>
    <xf numFmtId="192" fontId="119" fillId="0" borderId="13" xfId="54" applyNumberFormat="1" applyFont="1" applyFill="1" applyBorder="1" applyAlignment="1" applyProtection="1">
      <alignment horizontal="center"/>
      <protection hidden="1"/>
    </xf>
    <xf numFmtId="192" fontId="112" fillId="0" borderId="11" xfId="0" applyNumberFormat="1" applyFont="1" applyFill="1" applyBorder="1" applyAlignment="1">
      <alignment horizontal="center"/>
    </xf>
    <xf numFmtId="192" fontId="112" fillId="0" borderId="53" xfId="0" applyNumberFormat="1" applyFont="1" applyFill="1" applyBorder="1" applyAlignment="1">
      <alignment horizontal="center"/>
    </xf>
    <xf numFmtId="192" fontId="119" fillId="0" borderId="33" xfId="54" applyNumberFormat="1" applyFont="1" applyFill="1" applyBorder="1" applyAlignment="1" applyProtection="1">
      <alignment horizontal="center"/>
      <protection hidden="1"/>
    </xf>
    <xf numFmtId="192" fontId="119" fillId="0" borderId="30" xfId="54" applyNumberFormat="1" applyFont="1" applyFill="1" applyBorder="1" applyAlignment="1" applyProtection="1">
      <alignment horizontal="center"/>
      <protection hidden="1"/>
    </xf>
    <xf numFmtId="192" fontId="119" fillId="0" borderId="11" xfId="54" applyNumberFormat="1" applyFont="1" applyFill="1" applyBorder="1" applyAlignment="1" applyProtection="1">
      <alignment horizontal="center"/>
      <protection hidden="1"/>
    </xf>
    <xf numFmtId="172" fontId="119" fillId="0" borderId="37" xfId="0" applyNumberFormat="1" applyFont="1" applyFill="1" applyBorder="1" applyAlignment="1">
      <alignment horizontal="center"/>
    </xf>
    <xf numFmtId="192" fontId="119" fillId="0" borderId="64" xfId="54" applyNumberFormat="1" applyFont="1" applyFill="1" applyBorder="1" applyAlignment="1" applyProtection="1">
      <alignment horizontal="center"/>
      <protection hidden="1"/>
    </xf>
    <xf numFmtId="172" fontId="119" fillId="0" borderId="72" xfId="0" applyNumberFormat="1" applyFont="1" applyFill="1" applyBorder="1" applyAlignment="1">
      <alignment horizontal="center"/>
    </xf>
    <xf numFmtId="192" fontId="112" fillId="0" borderId="14" xfId="54" applyNumberFormat="1" applyFont="1" applyFill="1" applyBorder="1" applyAlignment="1" applyProtection="1">
      <alignment horizontal="center"/>
      <protection hidden="1"/>
    </xf>
    <xf numFmtId="192" fontId="112" fillId="0" borderId="52" xfId="54" applyNumberFormat="1" applyFont="1" applyFill="1" applyBorder="1" applyAlignment="1" applyProtection="1">
      <alignment horizontal="center"/>
      <protection hidden="1"/>
    </xf>
    <xf numFmtId="192" fontId="112" fillId="0" borderId="48" xfId="54" applyNumberFormat="1" applyFont="1" applyFill="1" applyBorder="1" applyAlignment="1" applyProtection="1">
      <alignment horizontal="center"/>
      <protection hidden="1"/>
    </xf>
    <xf numFmtId="192" fontId="119" fillId="0" borderId="37" xfId="54" applyNumberFormat="1" applyFont="1" applyFill="1" applyBorder="1" applyAlignment="1" applyProtection="1">
      <alignment horizontal="center"/>
      <protection hidden="1"/>
    </xf>
    <xf numFmtId="192" fontId="112" fillId="0" borderId="64" xfId="0" applyNumberFormat="1" applyFont="1" applyFill="1" applyBorder="1" applyAlignment="1">
      <alignment horizontal="center"/>
    </xf>
    <xf numFmtId="192" fontId="112" fillId="0" borderId="30" xfId="0" applyNumberFormat="1" applyFont="1" applyFill="1" applyBorder="1" applyAlignment="1">
      <alignment horizontal="center"/>
    </xf>
    <xf numFmtId="192" fontId="119" fillId="0" borderId="37" xfId="0" applyNumberFormat="1" applyFont="1" applyFill="1" applyBorder="1" applyAlignment="1">
      <alignment horizontal="center"/>
    </xf>
    <xf numFmtId="192" fontId="119" fillId="0" borderId="64" xfId="0" applyNumberFormat="1" applyFont="1" applyFill="1" applyBorder="1" applyAlignment="1">
      <alignment horizontal="center"/>
    </xf>
    <xf numFmtId="192" fontId="119" fillId="0" borderId="72" xfId="0" applyNumberFormat="1" applyFont="1" applyFill="1" applyBorder="1" applyAlignment="1">
      <alignment horizontal="center"/>
    </xf>
    <xf numFmtId="192" fontId="112" fillId="0" borderId="33" xfId="0" applyNumberFormat="1" applyFont="1" applyFill="1" applyBorder="1" applyAlignment="1">
      <alignment horizontal="center"/>
    </xf>
    <xf numFmtId="192" fontId="112" fillId="0" borderId="37" xfId="0" applyNumberFormat="1" applyFont="1" applyFill="1" applyBorder="1" applyAlignment="1">
      <alignment horizontal="center"/>
    </xf>
    <xf numFmtId="192" fontId="112" fillId="0" borderId="17" xfId="0" applyNumberFormat="1" applyFont="1" applyFill="1" applyBorder="1" applyAlignment="1">
      <alignment horizontal="center"/>
    </xf>
    <xf numFmtId="192" fontId="117" fillId="0" borderId="76" xfId="0" applyNumberFormat="1" applyFont="1" applyFill="1" applyBorder="1" applyAlignment="1">
      <alignment horizontal="center"/>
    </xf>
    <xf numFmtId="189" fontId="112" fillId="0" borderId="15" xfId="0" applyNumberFormat="1" applyFont="1" applyFill="1" applyBorder="1" applyAlignment="1">
      <alignment horizontal="center"/>
    </xf>
    <xf numFmtId="189" fontId="112" fillId="0" borderId="53" xfId="54" applyNumberFormat="1" applyFont="1" applyFill="1" applyBorder="1" applyAlignment="1" applyProtection="1">
      <alignment horizontal="center"/>
      <protection hidden="1"/>
    </xf>
    <xf numFmtId="192" fontId="112" fillId="0" borderId="38" xfId="0" applyNumberFormat="1" applyFont="1" applyFill="1" applyBorder="1" applyAlignment="1">
      <alignment horizontal="center"/>
    </xf>
    <xf numFmtId="192" fontId="112" fillId="0" borderId="31" xfId="0" applyNumberFormat="1" applyFont="1" applyFill="1" applyBorder="1" applyAlignment="1">
      <alignment horizontal="center"/>
    </xf>
    <xf numFmtId="192" fontId="112" fillId="0" borderId="19" xfId="0" applyNumberFormat="1" applyFont="1" applyFill="1" applyBorder="1" applyAlignment="1">
      <alignment horizontal="center"/>
    </xf>
    <xf numFmtId="170" fontId="117" fillId="0" borderId="76" xfId="0" applyNumberFormat="1" applyFont="1" applyFill="1" applyBorder="1" applyAlignment="1">
      <alignment horizontal="center"/>
    </xf>
    <xf numFmtId="170" fontId="112" fillId="0" borderId="11" xfId="0" applyNumberFormat="1" applyFont="1" applyFill="1" applyBorder="1" applyAlignment="1">
      <alignment horizontal="center"/>
    </xf>
    <xf numFmtId="0" fontId="112" fillId="0" borderId="33" xfId="0" applyFont="1" applyFill="1" applyBorder="1" applyAlignment="1">
      <alignment horizontal="center"/>
    </xf>
    <xf numFmtId="0" fontId="112" fillId="0" borderId="32" xfId="0" applyFont="1" applyFill="1" applyBorder="1" applyAlignment="1">
      <alignment horizontal="center"/>
    </xf>
    <xf numFmtId="0" fontId="112" fillId="0" borderId="11" xfId="0" applyFont="1" applyFill="1" applyBorder="1" applyAlignment="1">
      <alignment horizontal="center"/>
    </xf>
    <xf numFmtId="0" fontId="112" fillId="0" borderId="15" xfId="0" applyFont="1" applyFill="1" applyBorder="1" applyAlignment="1">
      <alignment horizontal="center"/>
    </xf>
    <xf numFmtId="172" fontId="91" fillId="0" borderId="17" xfId="54" applyNumberFormat="1" applyFont="1" applyFill="1" applyBorder="1" applyAlignment="1" applyProtection="1">
      <alignment horizontal="center"/>
      <protection hidden="1"/>
    </xf>
    <xf numFmtId="0" fontId="87" fillId="0" borderId="12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 horizontal="center" vertical="center" wrapText="1"/>
    </xf>
    <xf numFmtId="49" fontId="87" fillId="0" borderId="12" xfId="0" applyNumberFormat="1" applyFont="1" applyFill="1" applyBorder="1" applyAlignment="1">
      <alignment horizontal="center" vertical="center" wrapText="1"/>
    </xf>
    <xf numFmtId="49" fontId="87" fillId="0" borderId="38" xfId="0" applyNumberFormat="1" applyFont="1" applyFill="1" applyBorder="1" applyAlignment="1">
      <alignment horizontal="center" vertical="center" wrapText="1"/>
    </xf>
    <xf numFmtId="49" fontId="87" fillId="0" borderId="14" xfId="0" applyNumberFormat="1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/>
    </xf>
    <xf numFmtId="0" fontId="87" fillId="0" borderId="38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/>
    </xf>
    <xf numFmtId="172" fontId="87" fillId="0" borderId="10" xfId="0" applyNumberFormat="1" applyFont="1" applyFill="1" applyBorder="1" applyAlignment="1">
      <alignment horizontal="center" vertical="center" wrapText="1"/>
    </xf>
    <xf numFmtId="172" fontId="87" fillId="0" borderId="11" xfId="0" applyNumberFormat="1" applyFont="1" applyFill="1" applyBorder="1" applyAlignment="1">
      <alignment horizontal="center" vertical="center" wrapText="1"/>
    </xf>
    <xf numFmtId="172" fontId="87" fillId="0" borderId="13" xfId="0" applyNumberFormat="1" applyFont="1" applyFill="1" applyBorder="1" applyAlignment="1">
      <alignment horizontal="center" vertical="center" wrapText="1"/>
    </xf>
    <xf numFmtId="0" fontId="87" fillId="0" borderId="17" xfId="0" applyFont="1" applyFill="1" applyBorder="1" applyAlignment="1">
      <alignment horizontal="center"/>
    </xf>
    <xf numFmtId="0" fontId="87" fillId="0" borderId="18" xfId="0" applyFont="1" applyFill="1" applyBorder="1" applyAlignment="1">
      <alignment horizontal="center"/>
    </xf>
    <xf numFmtId="0" fontId="120" fillId="0" borderId="0" xfId="0" applyFont="1" applyFill="1" applyAlignment="1">
      <alignment horizontal="center"/>
    </xf>
    <xf numFmtId="0" fontId="94" fillId="0" borderId="0" xfId="53" applyFont="1" applyFill="1" applyAlignment="1">
      <alignment horizontal="center"/>
      <protection/>
    </xf>
    <xf numFmtId="0" fontId="94" fillId="0" borderId="0" xfId="0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91" fillId="0" borderId="19" xfId="0" applyFont="1" applyFill="1" applyBorder="1" applyAlignment="1">
      <alignment horizontal="center"/>
    </xf>
    <xf numFmtId="0" fontId="91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89;&#1077;&#1083;&#1100;&#1089;&#1082;&#1080;&#1093;%20&#1087;&#1086;&#1089;&#1077;&#1083;&#1077;&#1085;&#1080;&#1081;%20&#1085;&#1072;%2001.10.2011&#1075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5;&#1072;&#1083;&#1080;&#1079;%20&#1061;&#1052;&#1056;%20&#1085;&#1072;%2001%20&#1089;&#1077;&#1085;&#1090;&#1103;&#1073;&#1088;&#1103;%20%202011-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11"/>
    </sheetNames>
    <sheetDataSet>
      <sheetData sheetId="0">
        <row r="12">
          <cell r="E12">
            <v>22958.699999999997</v>
          </cell>
        </row>
        <row r="13">
          <cell r="E13">
            <v>17493.6</v>
          </cell>
        </row>
        <row r="32">
          <cell r="E32">
            <v>349.4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1 сентября  2011"/>
    </sheetNames>
    <sheetDataSet>
      <sheetData sheetId="0">
        <row r="10">
          <cell r="F10">
            <v>512981.60000000003</v>
          </cell>
        </row>
        <row r="11">
          <cell r="F11">
            <v>376328.80000000005</v>
          </cell>
        </row>
        <row r="38">
          <cell r="F38">
            <v>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2"/>
  <sheetViews>
    <sheetView tabSelected="1" zoomScalePageLayoutView="0" workbookViewId="0" topLeftCell="B1">
      <selection activeCell="K9" sqref="K9"/>
    </sheetView>
  </sheetViews>
  <sheetFormatPr defaultColWidth="9.00390625" defaultRowHeight="12.75"/>
  <cols>
    <col min="1" max="1" width="9.125" style="0" hidden="1" customWidth="1"/>
    <col min="2" max="2" width="28.00390625" style="0" customWidth="1"/>
    <col min="3" max="3" width="69.125" style="0" customWidth="1"/>
    <col min="4" max="4" width="27.25390625" style="0" customWidth="1"/>
    <col min="5" max="5" width="20.00390625" style="0" customWidth="1"/>
    <col min="6" max="6" width="29.00390625" style="75" customWidth="1"/>
    <col min="7" max="7" width="18.125" style="0" customWidth="1"/>
    <col min="8" max="8" width="13.75390625" style="0" customWidth="1"/>
    <col min="11" max="11" width="31.75390625" style="0" customWidth="1"/>
  </cols>
  <sheetData>
    <row r="2" spans="2:8" ht="18.75">
      <c r="B2" s="1002" t="s">
        <v>188</v>
      </c>
      <c r="C2" s="1002"/>
      <c r="D2" s="1002"/>
      <c r="E2" s="1002"/>
      <c r="F2" s="1002"/>
      <c r="G2" s="1002"/>
      <c r="H2" s="1002"/>
    </row>
    <row r="3" spans="2:8" ht="15">
      <c r="B3" s="1003" t="s">
        <v>508</v>
      </c>
      <c r="C3" s="1003"/>
      <c r="D3" s="1003"/>
      <c r="E3" s="1003"/>
      <c r="F3" s="1003"/>
      <c r="G3" s="1003"/>
      <c r="H3" s="1003"/>
    </row>
    <row r="4" spans="2:8" ht="15">
      <c r="B4" s="1004" t="s">
        <v>521</v>
      </c>
      <c r="C4" s="1004"/>
      <c r="D4" s="1004"/>
      <c r="E4" s="1004"/>
      <c r="F4" s="1004"/>
      <c r="G4" s="1004"/>
      <c r="H4" s="1004"/>
    </row>
    <row r="5" spans="2:8" ht="15.75">
      <c r="B5" s="1005"/>
      <c r="C5" s="1005"/>
      <c r="D5" s="1005"/>
      <c r="E5" s="1005"/>
      <c r="F5" s="1005"/>
      <c r="G5" s="1005"/>
      <c r="H5" s="1005"/>
    </row>
    <row r="6" spans="2:8" ht="18.75" customHeight="1" thickBot="1">
      <c r="B6" s="1006"/>
      <c r="C6" s="1006"/>
      <c r="D6" s="1006"/>
      <c r="E6" s="1006"/>
      <c r="F6" s="1007"/>
      <c r="G6" s="1006"/>
      <c r="H6" s="1006"/>
    </row>
    <row r="7" spans="2:8" ht="13.5" thickBot="1">
      <c r="B7" s="993" t="s">
        <v>492</v>
      </c>
      <c r="C7" s="76" t="s">
        <v>189</v>
      </c>
      <c r="D7" s="987" t="s">
        <v>503</v>
      </c>
      <c r="E7" s="990" t="s">
        <v>518</v>
      </c>
      <c r="F7" s="997" t="s">
        <v>519</v>
      </c>
      <c r="G7" s="1000" t="s">
        <v>190</v>
      </c>
      <c r="H7" s="1001"/>
    </row>
    <row r="8" spans="2:8" ht="12.75">
      <c r="B8" s="994"/>
      <c r="C8" s="77" t="s">
        <v>191</v>
      </c>
      <c r="D8" s="988"/>
      <c r="E8" s="991"/>
      <c r="F8" s="998"/>
      <c r="G8" s="78" t="s">
        <v>192</v>
      </c>
      <c r="H8" s="78" t="s">
        <v>6</v>
      </c>
    </row>
    <row r="9" spans="2:8" ht="37.5" customHeight="1" thickBot="1">
      <c r="B9" s="995"/>
      <c r="C9" s="79"/>
      <c r="D9" s="989"/>
      <c r="E9" s="992"/>
      <c r="F9" s="999"/>
      <c r="G9" s="80" t="s">
        <v>161</v>
      </c>
      <c r="H9" s="80" t="s">
        <v>520</v>
      </c>
    </row>
    <row r="10" spans="2:8" ht="16.5" thickBot="1">
      <c r="B10" s="81" t="s">
        <v>216</v>
      </c>
      <c r="C10" s="82" t="s">
        <v>217</v>
      </c>
      <c r="D10" s="83">
        <f>SUM(D11+D64)</f>
        <v>703880.3</v>
      </c>
      <c r="E10" s="83">
        <f>'[1]01.10.2011'!$E$12+'[2]на 1 сентября  2011'!$F$10</f>
        <v>535940.3</v>
      </c>
      <c r="F10" s="83">
        <f>SUM(F11+F64)</f>
        <v>549612.2</v>
      </c>
      <c r="G10" s="84">
        <f aca="true" t="shared" si="0" ref="G10:G19">F10/D10*100</f>
        <v>78.08319113349243</v>
      </c>
      <c r="H10" s="85">
        <f aca="true" t="shared" si="1" ref="H10:H19">F10/E10*100</f>
        <v>102.55101174515144</v>
      </c>
    </row>
    <row r="11" spans="2:8" ht="16.5" thickBot="1">
      <c r="B11" s="86"/>
      <c r="C11" s="87" t="s">
        <v>269</v>
      </c>
      <c r="D11" s="88">
        <f>D12+D21+D29+D43+D53</f>
        <v>511148.60000000003</v>
      </c>
      <c r="E11" s="88">
        <f>'[2]на 1 сентября  2011'!$F$11+'[1]01.10.2011'!$E$13</f>
        <v>393822.4</v>
      </c>
      <c r="F11" s="88">
        <f>SUM(F12+F21+F29+F43+F53)</f>
        <v>389161.3</v>
      </c>
      <c r="G11" s="84">
        <f t="shared" si="0"/>
        <v>76.13467003528915</v>
      </c>
      <c r="H11" s="85">
        <f t="shared" si="1"/>
        <v>98.81644619503614</v>
      </c>
    </row>
    <row r="12" spans="2:8" ht="22.5" customHeight="1" thickBot="1">
      <c r="B12" s="86" t="s">
        <v>214</v>
      </c>
      <c r="C12" s="89" t="s">
        <v>215</v>
      </c>
      <c r="D12" s="91">
        <f>SUM(D13)</f>
        <v>481035.4</v>
      </c>
      <c r="E12" s="90">
        <f>SUM(E13)</f>
        <v>371194.4</v>
      </c>
      <c r="F12" s="91">
        <f>SUM(F13)</f>
        <v>368707</v>
      </c>
      <c r="G12" s="92">
        <f t="shared" si="0"/>
        <v>76.64862087073008</v>
      </c>
      <c r="H12" s="93">
        <f t="shared" si="1"/>
        <v>99.32989290786713</v>
      </c>
    </row>
    <row r="13" spans="2:8" ht="16.5" thickBot="1">
      <c r="B13" s="94" t="s">
        <v>205</v>
      </c>
      <c r="C13" s="95" t="s">
        <v>206</v>
      </c>
      <c r="D13" s="97">
        <v>481035.4</v>
      </c>
      <c r="E13" s="96">
        <v>371194.4</v>
      </c>
      <c r="F13" s="97">
        <v>368707</v>
      </c>
      <c r="G13" s="84">
        <f t="shared" si="0"/>
        <v>76.64862087073008</v>
      </c>
      <c r="H13" s="98">
        <f t="shared" si="1"/>
        <v>99.32989290786713</v>
      </c>
    </row>
    <row r="14" spans="2:8" ht="36.75" hidden="1" thickBot="1">
      <c r="B14" s="99" t="s">
        <v>273</v>
      </c>
      <c r="C14" s="100" t="s">
        <v>351</v>
      </c>
      <c r="D14" s="711">
        <v>81</v>
      </c>
      <c r="E14" s="101">
        <v>20</v>
      </c>
      <c r="F14" s="102">
        <v>0</v>
      </c>
      <c r="G14" s="103">
        <f t="shared" si="0"/>
        <v>0</v>
      </c>
      <c r="H14" s="104">
        <f t="shared" si="1"/>
        <v>0</v>
      </c>
    </row>
    <row r="15" spans="2:8" ht="24.75" hidden="1" thickBot="1">
      <c r="B15" s="105" t="s">
        <v>207</v>
      </c>
      <c r="C15" s="106" t="s">
        <v>282</v>
      </c>
      <c r="D15" s="108">
        <f>SUM(D16+D17)</f>
        <v>451492</v>
      </c>
      <c r="E15" s="107">
        <f>SUM(E16+E17)</f>
        <v>103116</v>
      </c>
      <c r="F15" s="108">
        <f>F16+F17</f>
        <v>72735.2</v>
      </c>
      <c r="G15" s="109">
        <f t="shared" si="0"/>
        <v>16.10996429615586</v>
      </c>
      <c r="H15" s="110">
        <f t="shared" si="1"/>
        <v>70.53725900927111</v>
      </c>
    </row>
    <row r="16" spans="2:8" ht="57" hidden="1" thickBot="1">
      <c r="B16" s="111" t="s">
        <v>208</v>
      </c>
      <c r="C16" s="112" t="s">
        <v>209</v>
      </c>
      <c r="D16" s="250">
        <v>451466</v>
      </c>
      <c r="E16" s="113">
        <v>103116</v>
      </c>
      <c r="F16" s="114">
        <v>72735.2</v>
      </c>
      <c r="G16" s="115">
        <f t="shared" si="0"/>
        <v>16.11089207160672</v>
      </c>
      <c r="H16" s="116">
        <f t="shared" si="1"/>
        <v>70.53725900927111</v>
      </c>
    </row>
    <row r="17" spans="2:8" ht="45.75" hidden="1" thickBot="1">
      <c r="B17" s="117" t="s">
        <v>210</v>
      </c>
      <c r="C17" s="118" t="s">
        <v>211</v>
      </c>
      <c r="D17" s="706">
        <v>26</v>
      </c>
      <c r="E17" s="119">
        <v>0</v>
      </c>
      <c r="F17" s="120">
        <v>0</v>
      </c>
      <c r="G17" s="115">
        <f>F17/D17*100</f>
        <v>0</v>
      </c>
      <c r="H17" s="116"/>
    </row>
    <row r="18" spans="2:8" ht="41.25" customHeight="1" hidden="1">
      <c r="B18" s="111" t="s">
        <v>212</v>
      </c>
      <c r="C18" s="121" t="s">
        <v>283</v>
      </c>
      <c r="D18" s="706">
        <v>7387</v>
      </c>
      <c r="E18" s="119">
        <v>200</v>
      </c>
      <c r="F18" s="122">
        <v>1391.6</v>
      </c>
      <c r="G18" s="123">
        <f t="shared" si="0"/>
        <v>18.838500067686475</v>
      </c>
      <c r="H18" s="124">
        <f t="shared" si="1"/>
        <v>695.8</v>
      </c>
    </row>
    <row r="19" spans="2:8" ht="66.75" customHeight="1" hidden="1" thickBot="1">
      <c r="B19" s="125" t="s">
        <v>213</v>
      </c>
      <c r="C19" s="126" t="s">
        <v>352</v>
      </c>
      <c r="D19" s="253">
        <v>1883</v>
      </c>
      <c r="E19" s="127">
        <v>1200</v>
      </c>
      <c r="F19" s="128">
        <v>-13.5</v>
      </c>
      <c r="G19" s="129">
        <f t="shared" si="0"/>
        <v>-0.7169410515135423</v>
      </c>
      <c r="H19" s="130">
        <f t="shared" si="1"/>
        <v>-1.125</v>
      </c>
    </row>
    <row r="20" spans="2:8" s="2" customFormat="1" ht="72.75" customHeight="1" hidden="1" thickBot="1">
      <c r="B20" s="131" t="s">
        <v>34</v>
      </c>
      <c r="C20" s="132" t="s">
        <v>138</v>
      </c>
      <c r="D20" s="839"/>
      <c r="E20" s="133"/>
      <c r="F20" s="134">
        <v>0</v>
      </c>
      <c r="G20" s="135"/>
      <c r="H20" s="136"/>
    </row>
    <row r="21" spans="2:8" ht="15.75" thickBot="1">
      <c r="B21" s="81" t="s">
        <v>226</v>
      </c>
      <c r="C21" s="137" t="s">
        <v>227</v>
      </c>
      <c r="D21" s="97">
        <v>13666.5</v>
      </c>
      <c r="E21" s="97">
        <v>9929</v>
      </c>
      <c r="F21" s="97">
        <v>11181.8</v>
      </c>
      <c r="G21" s="138">
        <f>F21/D21*100</f>
        <v>81.8190465737387</v>
      </c>
      <c r="H21" s="98">
        <f>F21/E21*100</f>
        <v>112.61758485245241</v>
      </c>
    </row>
    <row r="22" spans="2:8" ht="16.5" hidden="1" thickBot="1">
      <c r="B22" s="139"/>
      <c r="C22" s="140" t="s">
        <v>193</v>
      </c>
      <c r="D22" s="840"/>
      <c r="E22" s="141"/>
      <c r="F22" s="142"/>
      <c r="G22" s="143"/>
      <c r="H22" s="144"/>
    </row>
    <row r="23" spans="2:8" ht="16.5" hidden="1" thickBot="1">
      <c r="B23" s="145" t="s">
        <v>218</v>
      </c>
      <c r="C23" s="146" t="s">
        <v>194</v>
      </c>
      <c r="D23" s="841">
        <f>SUM(D24:D25)</f>
        <v>4748</v>
      </c>
      <c r="E23" s="147">
        <f>SUM(E24:E25)</f>
        <v>1150</v>
      </c>
      <c r="F23" s="148">
        <f>SUM(F24:F25)</f>
        <v>229.8</v>
      </c>
      <c r="G23" s="149">
        <f>F23/D23*100</f>
        <v>4.8399326032013485</v>
      </c>
      <c r="H23" s="150">
        <f>F23/E23*100</f>
        <v>19.982608695652175</v>
      </c>
    </row>
    <row r="24" spans="2:8" ht="26.25" customHeight="1" hidden="1" thickTop="1">
      <c r="B24" s="151" t="s">
        <v>219</v>
      </c>
      <c r="C24" s="152" t="s">
        <v>220</v>
      </c>
      <c r="D24" s="842">
        <v>3029</v>
      </c>
      <c r="E24" s="153">
        <v>531</v>
      </c>
      <c r="F24" s="154">
        <v>208.3</v>
      </c>
      <c r="G24" s="154">
        <f>F24/D24*100</f>
        <v>6.876857048530868</v>
      </c>
      <c r="H24" s="155">
        <f>F24/E24*100</f>
        <v>39.227871939736346</v>
      </c>
    </row>
    <row r="25" spans="2:8" ht="24.75" hidden="1" thickBot="1">
      <c r="B25" s="151" t="s">
        <v>221</v>
      </c>
      <c r="C25" s="156" t="s">
        <v>222</v>
      </c>
      <c r="D25" s="843">
        <v>1719</v>
      </c>
      <c r="E25" s="157">
        <v>619</v>
      </c>
      <c r="F25" s="158">
        <v>21.5</v>
      </c>
      <c r="G25" s="159">
        <f>F25/D25*100</f>
        <v>1.2507271669575335</v>
      </c>
      <c r="H25" s="160">
        <f>F25/E25*100</f>
        <v>3.4733441033925687</v>
      </c>
    </row>
    <row r="26" spans="2:8" ht="16.5" hidden="1" thickBot="1">
      <c r="B26" s="161"/>
      <c r="C26" s="140" t="s">
        <v>223</v>
      </c>
      <c r="D26" s="844"/>
      <c r="E26" s="162"/>
      <c r="F26" s="163"/>
      <c r="G26" s="164"/>
      <c r="H26" s="165"/>
    </row>
    <row r="27" spans="2:8" ht="16.5" hidden="1" thickBot="1">
      <c r="B27" s="166" t="s">
        <v>224</v>
      </c>
      <c r="C27" s="167" t="s">
        <v>225</v>
      </c>
      <c r="D27" s="845">
        <v>6570</v>
      </c>
      <c r="E27" s="168">
        <v>1718</v>
      </c>
      <c r="F27" s="169">
        <v>1088.1</v>
      </c>
      <c r="G27" s="170">
        <f aca="true" t="shared" si="2" ref="G27:G39">F27/D27*100</f>
        <v>16.561643835616437</v>
      </c>
      <c r="H27" s="171">
        <f aca="true" t="shared" si="3" ref="H27:H39">F27/E27*100</f>
        <v>63.33527357392315</v>
      </c>
    </row>
    <row r="28" spans="2:8" ht="16.5" hidden="1" thickBot="1">
      <c r="B28" s="94" t="s">
        <v>318</v>
      </c>
      <c r="C28" s="167" t="s">
        <v>319</v>
      </c>
      <c r="D28" s="845">
        <v>330</v>
      </c>
      <c r="E28" s="172">
        <v>103</v>
      </c>
      <c r="F28" s="173">
        <v>338.2</v>
      </c>
      <c r="G28" s="170">
        <f t="shared" si="2"/>
        <v>102.48484848484848</v>
      </c>
      <c r="H28" s="171">
        <f t="shared" si="3"/>
        <v>328.34951456310677</v>
      </c>
    </row>
    <row r="29" spans="2:8" ht="16.5" thickBot="1">
      <c r="B29" s="81" t="s">
        <v>228</v>
      </c>
      <c r="C29" s="174" t="s">
        <v>229</v>
      </c>
      <c r="D29" s="175">
        <f>SUM(D30+D33+D36)</f>
        <v>13711.7</v>
      </c>
      <c r="E29" s="522">
        <f>SUM(E30+E33+E36)</f>
        <v>10569.8</v>
      </c>
      <c r="F29" s="175">
        <f>F30+F33+F36</f>
        <v>7211</v>
      </c>
      <c r="G29" s="92">
        <f t="shared" si="2"/>
        <v>52.5901237629178</v>
      </c>
      <c r="H29" s="93">
        <f t="shared" si="3"/>
        <v>68.22267214138394</v>
      </c>
    </row>
    <row r="30" spans="2:8" ht="15.75" thickBot="1">
      <c r="B30" s="176" t="s">
        <v>290</v>
      </c>
      <c r="C30" s="177" t="s">
        <v>196</v>
      </c>
      <c r="D30" s="178">
        <v>461.6</v>
      </c>
      <c r="E30" s="814">
        <f>'[2]на 1 сентября  2011'!$F$38+'[1]01.10.2011'!$E$32</f>
        <v>357.79999999999995</v>
      </c>
      <c r="F30" s="178">
        <v>648.8</v>
      </c>
      <c r="G30" s="179">
        <f t="shared" si="2"/>
        <v>140.55459272097053</v>
      </c>
      <c r="H30" s="180">
        <f t="shared" si="3"/>
        <v>181.33035215204026</v>
      </c>
    </row>
    <row r="31" spans="2:8" ht="27.75" customHeight="1" hidden="1" thickTop="1">
      <c r="B31" s="181" t="s">
        <v>291</v>
      </c>
      <c r="C31" s="182" t="s">
        <v>163</v>
      </c>
      <c r="D31" s="247">
        <v>0</v>
      </c>
      <c r="E31" s="815">
        <v>0</v>
      </c>
      <c r="F31" s="183">
        <v>1.1</v>
      </c>
      <c r="G31" s="184"/>
      <c r="H31" s="185"/>
    </row>
    <row r="32" spans="2:8" ht="24" customHeight="1" hidden="1" thickBot="1">
      <c r="B32" s="186" t="s">
        <v>162</v>
      </c>
      <c r="C32" s="187" t="s">
        <v>165</v>
      </c>
      <c r="D32" s="253">
        <v>322</v>
      </c>
      <c r="E32" s="816">
        <v>72</v>
      </c>
      <c r="F32" s="188">
        <v>1.1</v>
      </c>
      <c r="G32" s="115">
        <f t="shared" si="2"/>
        <v>0.34161490683229817</v>
      </c>
      <c r="H32" s="116">
        <f t="shared" si="3"/>
        <v>1.527777777777778</v>
      </c>
    </row>
    <row r="33" spans="2:8" ht="16.5" thickBot="1" thickTop="1">
      <c r="B33" s="189" t="s">
        <v>287</v>
      </c>
      <c r="C33" s="190" t="s">
        <v>284</v>
      </c>
      <c r="D33" s="178">
        <v>8292</v>
      </c>
      <c r="E33" s="814">
        <v>6541</v>
      </c>
      <c r="F33" s="178">
        <v>5110.1</v>
      </c>
      <c r="G33" s="179">
        <f t="shared" si="2"/>
        <v>61.62686927158708</v>
      </c>
      <c r="H33" s="180">
        <f t="shared" si="3"/>
        <v>78.12414003974928</v>
      </c>
    </row>
    <row r="34" spans="2:8" ht="16.5" hidden="1" thickBot="1" thickTop="1">
      <c r="B34" s="191" t="s">
        <v>288</v>
      </c>
      <c r="C34" s="192" t="s">
        <v>285</v>
      </c>
      <c r="D34" s="247">
        <v>2179</v>
      </c>
      <c r="E34" s="815">
        <v>325</v>
      </c>
      <c r="F34" s="183">
        <v>522.2</v>
      </c>
      <c r="G34" s="193">
        <f t="shared" si="2"/>
        <v>23.965121615419918</v>
      </c>
      <c r="H34" s="194">
        <f t="shared" si="3"/>
        <v>160.6769230769231</v>
      </c>
    </row>
    <row r="35" spans="2:8" ht="16.5" hidden="1" thickBot="1" thickTop="1">
      <c r="B35" s="195" t="s">
        <v>289</v>
      </c>
      <c r="C35" s="196" t="s">
        <v>286</v>
      </c>
      <c r="D35" s="286">
        <v>3516</v>
      </c>
      <c r="E35" s="817">
        <v>327</v>
      </c>
      <c r="F35" s="197">
        <v>198.3</v>
      </c>
      <c r="G35" s="198">
        <f t="shared" si="2"/>
        <v>5.639931740614335</v>
      </c>
      <c r="H35" s="199">
        <f t="shared" si="3"/>
        <v>60.642201834862384</v>
      </c>
    </row>
    <row r="36" spans="2:8" ht="16.5" thickBot="1" thickTop="1">
      <c r="B36" s="200" t="s">
        <v>292</v>
      </c>
      <c r="C36" s="201" t="s">
        <v>197</v>
      </c>
      <c r="D36" s="202">
        <v>4958.1</v>
      </c>
      <c r="E36" s="818">
        <v>3671</v>
      </c>
      <c r="F36" s="202">
        <v>1452.1</v>
      </c>
      <c r="G36" s="203">
        <f t="shared" si="2"/>
        <v>29.287428652104637</v>
      </c>
      <c r="H36" s="204">
        <f t="shared" si="3"/>
        <v>39.55597929719422</v>
      </c>
    </row>
    <row r="37" spans="2:8" ht="34.5" hidden="1" thickBot="1">
      <c r="B37" s="205" t="s">
        <v>16</v>
      </c>
      <c r="C37" s="206" t="s">
        <v>27</v>
      </c>
      <c r="D37" s="207">
        <f>SUM(D38:D39)</f>
        <v>971</v>
      </c>
      <c r="E37" s="819">
        <f>SUM(E38:E39)</f>
        <v>151</v>
      </c>
      <c r="F37" s="207">
        <f>SUM(F38:F39)</f>
        <v>29.8</v>
      </c>
      <c r="G37" s="208">
        <f t="shared" si="2"/>
        <v>3.0690010298661177</v>
      </c>
      <c r="H37" s="209">
        <f t="shared" si="3"/>
        <v>19.735099337748345</v>
      </c>
    </row>
    <row r="38" spans="2:8" ht="35.25" hidden="1" thickBot="1" thickTop="1">
      <c r="B38" s="210" t="s">
        <v>14</v>
      </c>
      <c r="C38" s="211" t="s">
        <v>15</v>
      </c>
      <c r="D38" s="114">
        <v>0</v>
      </c>
      <c r="E38" s="820">
        <v>0</v>
      </c>
      <c r="F38" s="114">
        <v>0</v>
      </c>
      <c r="G38" s="212"/>
      <c r="H38" s="213"/>
    </row>
    <row r="39" spans="2:8" ht="23.25" hidden="1" thickBot="1">
      <c r="B39" s="214" t="s">
        <v>12</v>
      </c>
      <c r="C39" s="215" t="s">
        <v>13</v>
      </c>
      <c r="D39" s="197">
        <v>971</v>
      </c>
      <c r="E39" s="821">
        <v>151</v>
      </c>
      <c r="F39" s="197">
        <v>29.8</v>
      </c>
      <c r="G39" s="159">
        <f t="shared" si="2"/>
        <v>3.0690010298661177</v>
      </c>
      <c r="H39" s="160">
        <f t="shared" si="3"/>
        <v>19.735099337748345</v>
      </c>
    </row>
    <row r="40" spans="2:8" ht="34.5" hidden="1" thickBot="1">
      <c r="B40" s="216" t="s">
        <v>11</v>
      </c>
      <c r="C40" s="217" t="s">
        <v>28</v>
      </c>
      <c r="D40" s="207">
        <f>SUM(D41:D42)</f>
        <v>718</v>
      </c>
      <c r="E40" s="819">
        <f>SUM(E41:E42)</f>
        <v>72</v>
      </c>
      <c r="F40" s="207">
        <f>SUM(F41:F42)</f>
        <v>234.4</v>
      </c>
      <c r="G40" s="218">
        <f>F40/D40*100</f>
        <v>32.64623955431755</v>
      </c>
      <c r="H40" s="209">
        <f>F40/E40*100</f>
        <v>325.55555555555554</v>
      </c>
    </row>
    <row r="41" spans="2:8" ht="35.25" hidden="1" thickBot="1" thickTop="1">
      <c r="B41" s="219" t="s">
        <v>10</v>
      </c>
      <c r="C41" s="220" t="s">
        <v>9</v>
      </c>
      <c r="D41" s="114">
        <v>135</v>
      </c>
      <c r="E41" s="820">
        <v>10</v>
      </c>
      <c r="F41" s="114">
        <v>27.3</v>
      </c>
      <c r="G41" s="212">
        <f>F41/D41*100</f>
        <v>20.22222222222222</v>
      </c>
      <c r="H41" s="213">
        <f>F41/E41*100</f>
        <v>273</v>
      </c>
    </row>
    <row r="42" spans="2:8" ht="23.25" hidden="1" thickBot="1">
      <c r="B42" s="214" t="s">
        <v>8</v>
      </c>
      <c r="C42" s="215" t="s">
        <v>7</v>
      </c>
      <c r="D42" s="197">
        <v>583</v>
      </c>
      <c r="E42" s="821">
        <v>62</v>
      </c>
      <c r="F42" s="197">
        <v>207.1</v>
      </c>
      <c r="G42" s="159">
        <f>F42/D42*100</f>
        <v>35.523156089193826</v>
      </c>
      <c r="H42" s="160">
        <f>F42/E42*100</f>
        <v>334.03225806451616</v>
      </c>
    </row>
    <row r="43" spans="2:8" ht="16.5" thickBot="1">
      <c r="B43" s="81" t="s">
        <v>233</v>
      </c>
      <c r="C43" s="221" t="s">
        <v>293</v>
      </c>
      <c r="D43" s="175">
        <v>2642</v>
      </c>
      <c r="E43" s="522">
        <v>2048</v>
      </c>
      <c r="F43" s="175">
        <v>1971.7</v>
      </c>
      <c r="G43" s="84">
        <f aca="true" t="shared" si="4" ref="G43:G57">F43/D43*100</f>
        <v>74.62906888720666</v>
      </c>
      <c r="H43" s="85">
        <f aca="true" t="shared" si="5" ref="H43:H57">F43/E43*100</f>
        <v>96.2744140625</v>
      </c>
    </row>
    <row r="44" spans="2:8" ht="26.25" hidden="1" thickBot="1">
      <c r="B44" s="176" t="s">
        <v>277</v>
      </c>
      <c r="C44" s="222" t="s">
        <v>234</v>
      </c>
      <c r="D44" s="178">
        <f>SUM(D45)</f>
        <v>356</v>
      </c>
      <c r="E44" s="814">
        <f>SUM(E45)</f>
        <v>88</v>
      </c>
      <c r="F44" s="178">
        <f>SUM(F45)</f>
        <v>26.9</v>
      </c>
      <c r="G44" s="179">
        <f t="shared" si="4"/>
        <v>7.556179775280898</v>
      </c>
      <c r="H44" s="180">
        <f t="shared" si="5"/>
        <v>30.568181818181817</v>
      </c>
    </row>
    <row r="45" spans="2:8" ht="36.75" hidden="1" thickBot="1">
      <c r="B45" s="223" t="s">
        <v>276</v>
      </c>
      <c r="C45" s="224" t="s">
        <v>235</v>
      </c>
      <c r="D45" s="286">
        <v>356</v>
      </c>
      <c r="E45" s="817">
        <v>88</v>
      </c>
      <c r="F45" s="197">
        <v>26.9</v>
      </c>
      <c r="G45" s="159">
        <f t="shared" si="4"/>
        <v>7.556179775280898</v>
      </c>
      <c r="H45" s="160">
        <f t="shared" si="5"/>
        <v>30.568181818181817</v>
      </c>
    </row>
    <row r="46" spans="2:8" ht="24.75" hidden="1" thickBot="1">
      <c r="B46" s="166" t="s">
        <v>140</v>
      </c>
      <c r="C46" s="225" t="s">
        <v>301</v>
      </c>
      <c r="D46" s="846">
        <v>379</v>
      </c>
      <c r="E46" s="822">
        <v>74</v>
      </c>
      <c r="F46" s="226">
        <v>35.7</v>
      </c>
      <c r="G46" s="227">
        <f t="shared" si="4"/>
        <v>9.419525065963061</v>
      </c>
      <c r="H46" s="228">
        <f t="shared" si="5"/>
        <v>48.24324324324324</v>
      </c>
    </row>
    <row r="47" spans="2:8" ht="27.75" customHeight="1" hidden="1" thickBot="1">
      <c r="B47" s="200" t="s">
        <v>236</v>
      </c>
      <c r="C47" s="229" t="s">
        <v>237</v>
      </c>
      <c r="D47" s="230">
        <f>SUM(D48+D51+D52)</f>
        <v>151</v>
      </c>
      <c r="E47" s="823">
        <f>SUM(E48+E51+E52)</f>
        <v>31</v>
      </c>
      <c r="F47" s="230">
        <f>F48</f>
        <v>102.5</v>
      </c>
      <c r="G47" s="231">
        <f t="shared" si="4"/>
        <v>67.88079470198676</v>
      </c>
      <c r="H47" s="232">
        <f t="shared" si="5"/>
        <v>330.6451612903226</v>
      </c>
    </row>
    <row r="48" spans="2:8" ht="49.5" customHeight="1" hidden="1" thickBot="1">
      <c r="B48" s="233" t="s">
        <v>275</v>
      </c>
      <c r="C48" s="234" t="s">
        <v>294</v>
      </c>
      <c r="D48" s="235">
        <f>SUM(D49:D50)</f>
        <v>151</v>
      </c>
      <c r="E48" s="824">
        <f>SUM(E49:E50)</f>
        <v>31</v>
      </c>
      <c r="F48" s="235">
        <f>SUM(F49:F50)</f>
        <v>102.5</v>
      </c>
      <c r="G48" s="179">
        <f t="shared" si="4"/>
        <v>67.88079470198676</v>
      </c>
      <c r="H48" s="180">
        <f t="shared" si="5"/>
        <v>330.6451612903226</v>
      </c>
    </row>
    <row r="49" spans="2:8" s="3" customFormat="1" ht="22.5" customHeight="1" hidden="1" thickTop="1">
      <c r="B49" s="111" t="s">
        <v>278</v>
      </c>
      <c r="C49" s="236" t="s">
        <v>280</v>
      </c>
      <c r="D49" s="250">
        <v>81</v>
      </c>
      <c r="E49" s="113">
        <v>22</v>
      </c>
      <c r="F49" s="114">
        <v>79</v>
      </c>
      <c r="G49" s="115">
        <f t="shared" si="4"/>
        <v>97.53086419753086</v>
      </c>
      <c r="H49" s="116">
        <f t="shared" si="5"/>
        <v>359.09090909090907</v>
      </c>
    </row>
    <row r="50" spans="2:8" ht="16.5" customHeight="1" hidden="1" thickBot="1">
      <c r="B50" s="111" t="s">
        <v>238</v>
      </c>
      <c r="C50" s="237" t="s">
        <v>279</v>
      </c>
      <c r="D50" s="250">
        <v>70</v>
      </c>
      <c r="E50" s="113">
        <v>9</v>
      </c>
      <c r="F50" s="114">
        <v>23.5</v>
      </c>
      <c r="G50" s="115">
        <f t="shared" si="4"/>
        <v>33.57142857142857</v>
      </c>
      <c r="H50" s="116">
        <f t="shared" si="5"/>
        <v>261.11111111111114</v>
      </c>
    </row>
    <row r="51" spans="2:8" ht="24.75" customHeight="1" hidden="1" thickBot="1">
      <c r="B51" s="117" t="s">
        <v>186</v>
      </c>
      <c r="C51" s="238" t="s">
        <v>239</v>
      </c>
      <c r="D51" s="706">
        <v>0</v>
      </c>
      <c r="E51" s="825">
        <v>0</v>
      </c>
      <c r="F51" s="239"/>
      <c r="G51" s="115" t="e">
        <f t="shared" si="4"/>
        <v>#DIV/0!</v>
      </c>
      <c r="H51" s="116" t="e">
        <f t="shared" si="5"/>
        <v>#DIV/0!</v>
      </c>
    </row>
    <row r="52" spans="2:8" ht="13.5" customHeight="1" hidden="1" thickBot="1">
      <c r="B52" s="223" t="s">
        <v>187</v>
      </c>
      <c r="C52" s="240" t="s">
        <v>240</v>
      </c>
      <c r="D52" s="286">
        <v>0</v>
      </c>
      <c r="E52" s="817">
        <v>0</v>
      </c>
      <c r="F52" s="226"/>
      <c r="G52" s="129" t="e">
        <f t="shared" si="4"/>
        <v>#DIV/0!</v>
      </c>
      <c r="H52" s="130" t="e">
        <f t="shared" si="5"/>
        <v>#DIV/0!</v>
      </c>
    </row>
    <row r="53" spans="2:8" ht="28.5" customHeight="1" thickBot="1">
      <c r="B53" s="81" t="s">
        <v>241</v>
      </c>
      <c r="C53" s="241" t="s">
        <v>295</v>
      </c>
      <c r="D53" s="847">
        <v>93</v>
      </c>
      <c r="E53" s="522">
        <v>81</v>
      </c>
      <c r="F53" s="175">
        <v>89.8</v>
      </c>
      <c r="G53" s="242"/>
      <c r="H53" s="243"/>
    </row>
    <row r="54" spans="2:8" ht="14.25" customHeight="1" hidden="1" thickBot="1">
      <c r="B54" s="176" t="s">
        <v>320</v>
      </c>
      <c r="C54" s="244" t="s">
        <v>321</v>
      </c>
      <c r="D54" s="245">
        <f>SUM(D55:D57)</f>
        <v>0</v>
      </c>
      <c r="E54" s="826">
        <f>SUM(E55:E57)</f>
        <v>0</v>
      </c>
      <c r="F54" s="245">
        <f>SUM(F55:F57)</f>
        <v>0</v>
      </c>
      <c r="G54" s="115" t="e">
        <f t="shared" si="4"/>
        <v>#DIV/0!</v>
      </c>
      <c r="H54" s="116" t="e">
        <f t="shared" si="5"/>
        <v>#DIV/0!</v>
      </c>
    </row>
    <row r="55" spans="2:8" ht="15.75" customHeight="1" hidden="1" thickBot="1" thickTop="1">
      <c r="B55" s="246" t="s">
        <v>322</v>
      </c>
      <c r="C55" s="100" t="s">
        <v>323</v>
      </c>
      <c r="D55" s="247"/>
      <c r="E55" s="815"/>
      <c r="F55" s="247">
        <v>0</v>
      </c>
      <c r="G55" s="115" t="e">
        <f t="shared" si="4"/>
        <v>#DIV/0!</v>
      </c>
      <c r="H55" s="116" t="e">
        <f t="shared" si="5"/>
        <v>#DIV/0!</v>
      </c>
    </row>
    <row r="56" spans="2:8" ht="24" customHeight="1" hidden="1" thickBot="1">
      <c r="B56" s="248" t="s">
        <v>324</v>
      </c>
      <c r="C56" s="249" t="s">
        <v>325</v>
      </c>
      <c r="D56" s="250"/>
      <c r="E56" s="113"/>
      <c r="F56" s="250">
        <v>0</v>
      </c>
      <c r="G56" s="115" t="e">
        <f t="shared" si="4"/>
        <v>#DIV/0!</v>
      </c>
      <c r="H56" s="116" t="e">
        <f t="shared" si="5"/>
        <v>#DIV/0!</v>
      </c>
    </row>
    <row r="57" spans="2:8" ht="15.75" customHeight="1" hidden="1" thickBot="1">
      <c r="B57" s="251" t="s">
        <v>166</v>
      </c>
      <c r="C57" s="252" t="s">
        <v>167</v>
      </c>
      <c r="D57" s="253"/>
      <c r="E57" s="816"/>
      <c r="F57" s="253">
        <v>0</v>
      </c>
      <c r="G57" s="115" t="e">
        <f t="shared" si="4"/>
        <v>#DIV/0!</v>
      </c>
      <c r="H57" s="116" t="e">
        <f t="shared" si="5"/>
        <v>#DIV/0!</v>
      </c>
    </row>
    <row r="58" spans="2:8" ht="18.75" customHeight="1" hidden="1" thickBot="1">
      <c r="B58" s="233" t="s">
        <v>296</v>
      </c>
      <c r="C58" s="254" t="s">
        <v>195</v>
      </c>
      <c r="D58" s="245">
        <f>SUM(D59)</f>
        <v>34</v>
      </c>
      <c r="E58" s="826">
        <f>SUM(E59)</f>
        <v>8</v>
      </c>
      <c r="F58" s="245">
        <f>SUM(F59)</f>
        <v>9.4</v>
      </c>
      <c r="G58" s="255"/>
      <c r="H58" s="256"/>
    </row>
    <row r="59" spans="2:8" ht="26.25" customHeight="1" hidden="1" thickBot="1" thickTop="1">
      <c r="B59" s="257" t="s">
        <v>359</v>
      </c>
      <c r="C59" s="258" t="s">
        <v>297</v>
      </c>
      <c r="D59" s="253">
        <v>34</v>
      </c>
      <c r="E59" s="816">
        <v>8</v>
      </c>
      <c r="F59" s="253">
        <v>9.4</v>
      </c>
      <c r="G59" s="159"/>
      <c r="H59" s="160"/>
    </row>
    <row r="60" spans="2:8" ht="21.75" customHeight="1" hidden="1" thickBot="1">
      <c r="B60" s="259" t="s">
        <v>331</v>
      </c>
      <c r="C60" s="260" t="s">
        <v>242</v>
      </c>
      <c r="D60" s="245">
        <f>SUM(D61:D62)</f>
        <v>0</v>
      </c>
      <c r="E60" s="826">
        <f>SUM(E61:E62)</f>
        <v>0</v>
      </c>
      <c r="F60" s="245">
        <f>F61+F62</f>
        <v>0</v>
      </c>
      <c r="G60" s="109"/>
      <c r="H60" s="110"/>
    </row>
    <row r="61" spans="2:8" ht="25.5" customHeight="1" hidden="1" thickTop="1">
      <c r="B61" s="261" t="s">
        <v>264</v>
      </c>
      <c r="C61" s="262" t="s">
        <v>156</v>
      </c>
      <c r="D61" s="247"/>
      <c r="E61" s="815"/>
      <c r="F61" s="247">
        <v>0</v>
      </c>
      <c r="G61" s="115"/>
      <c r="H61" s="116"/>
    </row>
    <row r="62" spans="2:8" ht="19.5" customHeight="1" hidden="1" thickBot="1">
      <c r="B62" s="263" t="s">
        <v>332</v>
      </c>
      <c r="C62" s="264" t="s">
        <v>198</v>
      </c>
      <c r="D62" s="286">
        <v>0</v>
      </c>
      <c r="E62" s="817">
        <v>0</v>
      </c>
      <c r="F62" s="197">
        <v>0</v>
      </c>
      <c r="G62" s="115"/>
      <c r="H62" s="116"/>
    </row>
    <row r="63" spans="2:8" ht="16.5" customHeight="1">
      <c r="B63" s="161"/>
      <c r="C63" s="265" t="s">
        <v>199</v>
      </c>
      <c r="D63" s="266"/>
      <c r="E63" s="827"/>
      <c r="F63" s="266"/>
      <c r="G63" s="267"/>
      <c r="H63" s="268"/>
    </row>
    <row r="64" spans="2:8" ht="21" customHeight="1" thickBot="1">
      <c r="B64" s="269"/>
      <c r="C64" s="270" t="s">
        <v>200</v>
      </c>
      <c r="D64" s="91">
        <f>SUM(D65+D84+D93+D106+D109+D141+D151+D86)</f>
        <v>192731.7</v>
      </c>
      <c r="E64" s="90">
        <f>SUM(E65+E84+E93+E106+E109+E141+E151+E86)</f>
        <v>142115.5</v>
      </c>
      <c r="F64" s="91">
        <f>SUM(F65+F84+F93+F106+F109+F141+F151+F86)</f>
        <v>160450.89999999997</v>
      </c>
      <c r="G64" s="271">
        <f>F64/D64*100</f>
        <v>83.25091305685571</v>
      </c>
      <c r="H64" s="272">
        <f>F64/E64*100</f>
        <v>112.90175948436305</v>
      </c>
    </row>
    <row r="65" spans="2:8" ht="31.5" customHeight="1" thickBot="1">
      <c r="B65" s="273" t="s">
        <v>243</v>
      </c>
      <c r="C65" s="241" t="s">
        <v>244</v>
      </c>
      <c r="D65" s="175">
        <v>127484.4</v>
      </c>
      <c r="E65" s="522">
        <v>92946.3</v>
      </c>
      <c r="F65" s="274">
        <v>123777.4</v>
      </c>
      <c r="G65" s="275">
        <f>F65/D65*100</f>
        <v>97.0921932408985</v>
      </c>
      <c r="H65" s="276">
        <f>F65/E65*100</f>
        <v>133.17087393473435</v>
      </c>
    </row>
    <row r="66" spans="2:8" ht="42" customHeight="1" hidden="1" thickBot="1">
      <c r="B66" s="277" t="s">
        <v>370</v>
      </c>
      <c r="C66" s="229" t="s">
        <v>371</v>
      </c>
      <c r="D66" s="848"/>
      <c r="E66" s="828"/>
      <c r="F66" s="278">
        <v>0</v>
      </c>
      <c r="G66" s="279"/>
      <c r="H66" s="280"/>
    </row>
    <row r="67" spans="2:8" ht="13.5" customHeight="1" hidden="1" thickBot="1">
      <c r="B67" s="281" t="s">
        <v>245</v>
      </c>
      <c r="C67" s="282" t="s">
        <v>246</v>
      </c>
      <c r="D67" s="178">
        <f>SUM(D68)</f>
        <v>0</v>
      </c>
      <c r="E67" s="814">
        <f>SUM(E68)</f>
        <v>0</v>
      </c>
      <c r="F67" s="178">
        <f>SUM(F68)</f>
        <v>0</v>
      </c>
      <c r="G67" s="283" t="e">
        <f>#REF!/D67*100</f>
        <v>#REF!</v>
      </c>
      <c r="H67" s="284" t="e">
        <f aca="true" t="shared" si="6" ref="H67:H73">F67/E67*100</f>
        <v>#DIV/0!</v>
      </c>
    </row>
    <row r="68" spans="2:8" ht="23.25" customHeight="1" hidden="1" thickBot="1" thickTop="1">
      <c r="B68" s="285" t="s">
        <v>310</v>
      </c>
      <c r="C68" s="258" t="s">
        <v>298</v>
      </c>
      <c r="D68" s="286">
        <v>0</v>
      </c>
      <c r="E68" s="817">
        <v>0</v>
      </c>
      <c r="F68" s="286">
        <v>0</v>
      </c>
      <c r="G68" s="159" t="e">
        <f>#REF!/D68*100</f>
        <v>#REF!</v>
      </c>
      <c r="H68" s="160" t="e">
        <f t="shared" si="6"/>
        <v>#DIV/0!</v>
      </c>
    </row>
    <row r="69" spans="2:8" ht="26.25" hidden="1" thickBot="1">
      <c r="B69" s="281" t="s">
        <v>274</v>
      </c>
      <c r="C69" s="287" t="s">
        <v>311</v>
      </c>
      <c r="D69" s="245">
        <f>SUM(D70)</f>
        <v>45</v>
      </c>
      <c r="E69" s="826">
        <f>SUM(E70)</f>
        <v>11</v>
      </c>
      <c r="F69" s="245">
        <f>F70</f>
        <v>0.1</v>
      </c>
      <c r="G69" s="288">
        <f aca="true" t="shared" si="7" ref="G69:G83">F69/D69*100</f>
        <v>0.2222222222222222</v>
      </c>
      <c r="H69" s="289">
        <f t="shared" si="6"/>
        <v>0.9090909090909092</v>
      </c>
    </row>
    <row r="70" spans="2:8" ht="24" hidden="1" thickBot="1" thickTop="1">
      <c r="B70" s="285" t="s">
        <v>142</v>
      </c>
      <c r="C70" s="290" t="s">
        <v>317</v>
      </c>
      <c r="D70" s="286">
        <v>45</v>
      </c>
      <c r="E70" s="817">
        <v>11</v>
      </c>
      <c r="F70" s="286">
        <v>0.1</v>
      </c>
      <c r="G70" s="103">
        <f t="shared" si="7"/>
        <v>0.2222222222222222</v>
      </c>
      <c r="H70" s="291">
        <f t="shared" si="6"/>
        <v>0.9090909090909092</v>
      </c>
    </row>
    <row r="71" spans="2:8" ht="27.75" customHeight="1" hidden="1" thickBot="1">
      <c r="B71" s="292" t="s">
        <v>247</v>
      </c>
      <c r="C71" s="293" t="s">
        <v>248</v>
      </c>
      <c r="D71" s="294">
        <f>SUM(D72+D75+D78)</f>
        <v>105165</v>
      </c>
      <c r="E71" s="829">
        <f>SUM(E72+E75+E78)</f>
        <v>25870</v>
      </c>
      <c r="F71" s="294">
        <f>SUM(F72+F75+F78)</f>
        <v>1829</v>
      </c>
      <c r="G71" s="242">
        <f t="shared" si="7"/>
        <v>1.7391717776826892</v>
      </c>
      <c r="H71" s="243">
        <f t="shared" si="6"/>
        <v>7.0699652106687285</v>
      </c>
    </row>
    <row r="72" spans="2:8" ht="56.25" customHeight="1" hidden="1" thickBot="1">
      <c r="B72" s="295" t="s">
        <v>249</v>
      </c>
      <c r="C72" s="296" t="s">
        <v>144</v>
      </c>
      <c r="D72" s="298">
        <f>SUM(D73+D74)</f>
        <v>105165</v>
      </c>
      <c r="E72" s="830">
        <f>SUM(E73+E74)</f>
        <v>25870</v>
      </c>
      <c r="F72" s="298">
        <f>SUM(F73+F74)</f>
        <v>1590.5</v>
      </c>
      <c r="G72" s="208">
        <f t="shared" si="7"/>
        <v>1.5123852992915894</v>
      </c>
      <c r="H72" s="209">
        <f t="shared" si="6"/>
        <v>6.14804793196753</v>
      </c>
    </row>
    <row r="73" spans="2:8" ht="52.5" customHeight="1" hidden="1" thickTop="1">
      <c r="B73" s="181" t="s">
        <v>143</v>
      </c>
      <c r="C73" s="299" t="s">
        <v>145</v>
      </c>
      <c r="D73" s="301">
        <v>101525</v>
      </c>
      <c r="E73" s="831">
        <v>25000</v>
      </c>
      <c r="F73" s="301">
        <v>1129.1</v>
      </c>
      <c r="G73" s="184">
        <f t="shared" si="7"/>
        <v>1.1121398670278255</v>
      </c>
      <c r="H73" s="185">
        <f t="shared" si="6"/>
        <v>4.5164</v>
      </c>
    </row>
    <row r="74" spans="2:8" ht="54.75" customHeight="1" hidden="1" thickBot="1">
      <c r="B74" s="258" t="s">
        <v>37</v>
      </c>
      <c r="C74" s="258" t="s">
        <v>146</v>
      </c>
      <c r="D74" s="849">
        <v>3640</v>
      </c>
      <c r="E74" s="832">
        <v>870</v>
      </c>
      <c r="F74" s="302">
        <v>461.4</v>
      </c>
      <c r="G74" s="159">
        <f t="shared" si="7"/>
        <v>12.675824175824173</v>
      </c>
      <c r="H74" s="160">
        <f>F74/E74*100</f>
        <v>53.03448275862068</v>
      </c>
    </row>
    <row r="75" spans="1:9" ht="46.5" customHeight="1" hidden="1" thickBot="1">
      <c r="A75" s="1"/>
      <c r="B75" s="303" t="s">
        <v>148</v>
      </c>
      <c r="C75" s="304" t="s">
        <v>147</v>
      </c>
      <c r="D75" s="317">
        <f>SUM(D76+D77)</f>
        <v>0</v>
      </c>
      <c r="E75" s="306">
        <f>SUM(E76+E77)</f>
        <v>0</v>
      </c>
      <c r="F75" s="306">
        <f>SUM(F76+F77)</f>
        <v>185.9</v>
      </c>
      <c r="G75" s="109"/>
      <c r="H75" s="110"/>
      <c r="I75" s="1"/>
    </row>
    <row r="76" spans="1:9" ht="51.75" customHeight="1" hidden="1" thickBot="1" thickTop="1">
      <c r="A76" s="1"/>
      <c r="B76" s="181" t="s">
        <v>356</v>
      </c>
      <c r="C76" s="307" t="s">
        <v>357</v>
      </c>
      <c r="D76" s="301">
        <v>0</v>
      </c>
      <c r="E76" s="833">
        <v>0</v>
      </c>
      <c r="F76" s="286">
        <v>185.9</v>
      </c>
      <c r="G76" s="159"/>
      <c r="H76" s="160"/>
      <c r="I76" s="1"/>
    </row>
    <row r="77" spans="1:9" ht="51.75" customHeight="1" hidden="1" thickBot="1" thickTop="1">
      <c r="A77" s="1"/>
      <c r="B77" s="181" t="s">
        <v>406</v>
      </c>
      <c r="C77" s="307" t="s">
        <v>407</v>
      </c>
      <c r="D77" s="425">
        <v>0</v>
      </c>
      <c r="E77" s="834">
        <v>0</v>
      </c>
      <c r="F77" s="253">
        <v>0</v>
      </c>
      <c r="G77" s="129"/>
      <c r="H77" s="130"/>
      <c r="I77" s="1"/>
    </row>
    <row r="78" spans="1:9" ht="75" customHeight="1" hidden="1" thickBot="1" thickTop="1">
      <c r="A78" s="1"/>
      <c r="B78" s="309" t="s">
        <v>250</v>
      </c>
      <c r="C78" s="310" t="s">
        <v>299</v>
      </c>
      <c r="D78" s="850">
        <f>SUM(D79:D80)</f>
        <v>0</v>
      </c>
      <c r="E78" s="835">
        <f>SUM(E79:E80)</f>
        <v>0</v>
      </c>
      <c r="F78" s="311">
        <f>SUM(F79:F80)</f>
        <v>52.6</v>
      </c>
      <c r="G78" s="208"/>
      <c r="H78" s="209"/>
      <c r="I78" s="1"/>
    </row>
    <row r="79" spans="2:8" ht="38.25" customHeight="1" hidden="1" thickTop="1">
      <c r="B79" s="181" t="s">
        <v>149</v>
      </c>
      <c r="C79" s="299" t="s">
        <v>130</v>
      </c>
      <c r="D79" s="301">
        <v>0</v>
      </c>
      <c r="E79" s="831">
        <v>0</v>
      </c>
      <c r="F79" s="301">
        <v>13.5</v>
      </c>
      <c r="G79" s="184"/>
      <c r="H79" s="185"/>
    </row>
    <row r="80" spans="2:8" ht="42" customHeight="1" hidden="1" thickBot="1">
      <c r="B80" s="131" t="s">
        <v>251</v>
      </c>
      <c r="C80" s="312" t="s">
        <v>131</v>
      </c>
      <c r="D80" s="313">
        <v>0</v>
      </c>
      <c r="E80" s="836">
        <v>0</v>
      </c>
      <c r="F80" s="313">
        <v>39.1</v>
      </c>
      <c r="G80" s="314"/>
      <c r="H80" s="315"/>
    </row>
    <row r="81" spans="2:8" ht="69.75" customHeight="1" hidden="1" thickBot="1">
      <c r="B81" s="316" t="s">
        <v>372</v>
      </c>
      <c r="C81" s="304" t="s">
        <v>373</v>
      </c>
      <c r="D81" s="317">
        <f>SUM(D82:D83)</f>
        <v>6990</v>
      </c>
      <c r="E81" s="306">
        <f>SUM(E82:E83)</f>
        <v>1328</v>
      </c>
      <c r="F81" s="317">
        <f>SUM(F82:F83)</f>
        <v>1050.4</v>
      </c>
      <c r="G81" s="288">
        <f t="shared" si="7"/>
        <v>15.027181688125896</v>
      </c>
      <c r="H81" s="289">
        <f aca="true" t="shared" si="8" ref="H81:H90">F81/E81*100</f>
        <v>79.09638554216868</v>
      </c>
    </row>
    <row r="82" spans="2:8" ht="27.75" customHeight="1" hidden="1" thickTop="1">
      <c r="B82" s="318" t="s">
        <v>374</v>
      </c>
      <c r="C82" s="319" t="s">
        <v>3</v>
      </c>
      <c r="D82" s="301">
        <v>3960</v>
      </c>
      <c r="E82" s="831">
        <v>780</v>
      </c>
      <c r="F82" s="301">
        <v>495.3</v>
      </c>
      <c r="G82" s="103">
        <f t="shared" si="7"/>
        <v>12.50757575757576</v>
      </c>
      <c r="H82" s="291">
        <f t="shared" si="8"/>
        <v>63.5</v>
      </c>
    </row>
    <row r="83" spans="2:8" ht="24" customHeight="1" hidden="1" thickBot="1">
      <c r="B83" s="320" t="s">
        <v>402</v>
      </c>
      <c r="C83" s="321" t="s">
        <v>2</v>
      </c>
      <c r="D83" s="302">
        <v>3030</v>
      </c>
      <c r="E83" s="837">
        <v>548</v>
      </c>
      <c r="F83" s="302">
        <v>555.1</v>
      </c>
      <c r="G83" s="103">
        <f t="shared" si="7"/>
        <v>18.32013201320132</v>
      </c>
      <c r="H83" s="323">
        <f t="shared" si="8"/>
        <v>101.29562043795622</v>
      </c>
    </row>
    <row r="84" spans="2:8" ht="16.5" thickBot="1">
      <c r="B84" s="324" t="s">
        <v>230</v>
      </c>
      <c r="C84" s="325" t="s">
        <v>231</v>
      </c>
      <c r="D84" s="326">
        <f>SUM(D85)</f>
        <v>40003</v>
      </c>
      <c r="E84" s="499">
        <f>E85</f>
        <v>31570</v>
      </c>
      <c r="F84" s="326">
        <v>11645.4</v>
      </c>
      <c r="G84" s="327">
        <f aca="true" t="shared" si="9" ref="G84:G90">F84/D84*100</f>
        <v>29.11131665125116</v>
      </c>
      <c r="H84" s="328">
        <f t="shared" si="8"/>
        <v>36.88755147291732</v>
      </c>
    </row>
    <row r="85" spans="2:8" ht="17.25" thickBot="1" thickTop="1">
      <c r="B85" s="166" t="s">
        <v>509</v>
      </c>
      <c r="C85" s="293" t="s">
        <v>232</v>
      </c>
      <c r="D85" s="329">
        <v>40003</v>
      </c>
      <c r="E85" s="838">
        <v>31570</v>
      </c>
      <c r="F85" s="329">
        <v>11645.4</v>
      </c>
      <c r="G85" s="92">
        <f t="shared" si="9"/>
        <v>29.11131665125116</v>
      </c>
      <c r="H85" s="93">
        <f t="shared" si="8"/>
        <v>36.88755147291732</v>
      </c>
    </row>
    <row r="86" spans="2:8" ht="30" customHeight="1" thickBot="1">
      <c r="B86" s="324" t="s">
        <v>168</v>
      </c>
      <c r="C86" s="325" t="s">
        <v>169</v>
      </c>
      <c r="D86" s="330">
        <v>17542</v>
      </c>
      <c r="E86" s="330">
        <v>11461.4</v>
      </c>
      <c r="F86" s="330">
        <v>12554.8</v>
      </c>
      <c r="G86" s="92">
        <f t="shared" si="9"/>
        <v>71.56994641431992</v>
      </c>
      <c r="H86" s="93">
        <f t="shared" si="8"/>
        <v>109.53984679009545</v>
      </c>
    </row>
    <row r="87" spans="2:8" ht="27.75" customHeight="1" hidden="1" thickTop="1">
      <c r="B87" s="331" t="s">
        <v>420</v>
      </c>
      <c r="C87" s="332" t="s">
        <v>494</v>
      </c>
      <c r="D87" s="461">
        <v>1244</v>
      </c>
      <c r="E87" s="333">
        <v>273</v>
      </c>
      <c r="F87" s="334">
        <v>452.1</v>
      </c>
      <c r="G87" s="335">
        <f t="shared" si="9"/>
        <v>36.342443729903536</v>
      </c>
      <c r="H87" s="336">
        <f t="shared" si="8"/>
        <v>165.60439560439562</v>
      </c>
    </row>
    <row r="88" spans="2:8" ht="27.75" customHeight="1" hidden="1">
      <c r="B88" s="337" t="s">
        <v>455</v>
      </c>
      <c r="C88" s="338" t="s">
        <v>495</v>
      </c>
      <c r="D88" s="812">
        <v>6557</v>
      </c>
      <c r="E88" s="339">
        <v>917</v>
      </c>
      <c r="F88" s="340">
        <v>431.9</v>
      </c>
      <c r="G88" s="123">
        <f t="shared" si="9"/>
        <v>6.586853744090285</v>
      </c>
      <c r="H88" s="124">
        <f t="shared" si="8"/>
        <v>47.09923664122137</v>
      </c>
    </row>
    <row r="89" spans="2:8" ht="32.25" customHeight="1" hidden="1">
      <c r="B89" s="341" t="s">
        <v>474</v>
      </c>
      <c r="C89" s="342" t="s">
        <v>496</v>
      </c>
      <c r="D89" s="457">
        <v>3780</v>
      </c>
      <c r="E89" s="343">
        <v>780</v>
      </c>
      <c r="F89" s="344">
        <v>760.5</v>
      </c>
      <c r="G89" s="123">
        <f t="shared" si="9"/>
        <v>20.11904761904762</v>
      </c>
      <c r="H89" s="124">
        <f t="shared" si="8"/>
        <v>97.5</v>
      </c>
    </row>
    <row r="90" spans="2:8" ht="33" customHeight="1" hidden="1">
      <c r="B90" s="337" t="s">
        <v>456</v>
      </c>
      <c r="C90" s="338" t="s">
        <v>497</v>
      </c>
      <c r="D90" s="851">
        <v>80</v>
      </c>
      <c r="E90" s="345">
        <v>41</v>
      </c>
      <c r="F90" s="340">
        <v>255.2</v>
      </c>
      <c r="G90" s="123">
        <f t="shared" si="9"/>
        <v>319</v>
      </c>
      <c r="H90" s="124">
        <f t="shared" si="8"/>
        <v>622.4390243902438</v>
      </c>
    </row>
    <row r="91" spans="2:8" ht="33" customHeight="1" hidden="1">
      <c r="B91" s="341" t="s">
        <v>454</v>
      </c>
      <c r="C91" s="346" t="s">
        <v>498</v>
      </c>
      <c r="D91" s="852">
        <v>2128</v>
      </c>
      <c r="E91" s="347">
        <v>576</v>
      </c>
      <c r="F91" s="344">
        <v>0</v>
      </c>
      <c r="G91" s="123"/>
      <c r="H91" s="124"/>
    </row>
    <row r="92" spans="2:8" ht="33" customHeight="1" hidden="1" thickBot="1">
      <c r="B92" s="166" t="s">
        <v>475</v>
      </c>
      <c r="C92" s="348" t="s">
        <v>499</v>
      </c>
      <c r="D92" s="853">
        <v>2472</v>
      </c>
      <c r="E92" s="349">
        <v>791</v>
      </c>
      <c r="F92" s="340">
        <v>0</v>
      </c>
      <c r="G92" s="129"/>
      <c r="H92" s="160"/>
    </row>
    <row r="93" spans="2:8" ht="33" customHeight="1" thickBot="1" thickTop="1">
      <c r="B93" s="81" t="s">
        <v>253</v>
      </c>
      <c r="C93" s="241" t="s">
        <v>254</v>
      </c>
      <c r="D93" s="83">
        <v>2838.2</v>
      </c>
      <c r="E93" s="350">
        <v>2539.2</v>
      </c>
      <c r="F93" s="351">
        <v>5433.3</v>
      </c>
      <c r="G93" s="84">
        <f>F93/D93*100</f>
        <v>191.43471214149815</v>
      </c>
      <c r="H93" s="85">
        <f>F93/E93*100</f>
        <v>213.9768431001891</v>
      </c>
    </row>
    <row r="94" spans="2:8" ht="16.5" hidden="1" thickBot="1">
      <c r="B94" s="176" t="s">
        <v>38</v>
      </c>
      <c r="C94" s="287" t="s">
        <v>255</v>
      </c>
      <c r="D94" s="311">
        <f>SUM(D95:D96)</f>
        <v>140</v>
      </c>
      <c r="E94" s="352">
        <f>SUM(E95:E96)</f>
        <v>35</v>
      </c>
      <c r="F94" s="353">
        <f>SUM(F95:F96)</f>
        <v>101.8</v>
      </c>
      <c r="G94" s="327">
        <f>F94/D94*100</f>
        <v>72.71428571428571</v>
      </c>
      <c r="H94" s="328">
        <f>F94/E94*100</f>
        <v>290.85714285714283</v>
      </c>
    </row>
    <row r="95" spans="2:8" ht="26.25" hidden="1" thickBot="1" thickTop="1">
      <c r="B95" s="181" t="s">
        <v>150</v>
      </c>
      <c r="C95" s="354" t="s">
        <v>132</v>
      </c>
      <c r="D95" s="301">
        <v>0</v>
      </c>
      <c r="E95" s="308">
        <v>0</v>
      </c>
      <c r="F95" s="355">
        <v>0</v>
      </c>
      <c r="G95" s="356" t="e">
        <f>F95/D95*100</f>
        <v>#DIV/0!</v>
      </c>
      <c r="H95" s="357" t="e">
        <f>F95/E95*100</f>
        <v>#DIV/0!</v>
      </c>
    </row>
    <row r="96" spans="2:8" ht="30.75" customHeight="1" hidden="1" thickBot="1" thickTop="1">
      <c r="B96" s="223" t="s">
        <v>472</v>
      </c>
      <c r="C96" s="358" t="s">
        <v>5</v>
      </c>
      <c r="D96" s="253">
        <v>140</v>
      </c>
      <c r="E96" s="359">
        <v>35</v>
      </c>
      <c r="F96" s="360">
        <v>101.8</v>
      </c>
      <c r="G96" s="361"/>
      <c r="H96" s="362"/>
    </row>
    <row r="97" spans="2:8" s="3" customFormat="1" ht="33.75" customHeight="1" hidden="1" thickBot="1">
      <c r="B97" s="363" t="s">
        <v>256</v>
      </c>
      <c r="C97" s="287" t="s">
        <v>257</v>
      </c>
      <c r="D97" s="311">
        <f>D98+D99</f>
        <v>701</v>
      </c>
      <c r="E97" s="352">
        <f>E98+E99</f>
        <v>50</v>
      </c>
      <c r="F97" s="364">
        <f>F98+F99</f>
        <v>0</v>
      </c>
      <c r="G97" s="288">
        <f aca="true" t="shared" si="10" ref="G97:G103">F97/D97*100</f>
        <v>0</v>
      </c>
      <c r="H97" s="365">
        <f>F97/E97*100</f>
        <v>0</v>
      </c>
    </row>
    <row r="98" spans="2:8" s="3" customFormat="1" ht="35.25" hidden="1" thickBot="1" thickTop="1">
      <c r="B98" s="366" t="s">
        <v>36</v>
      </c>
      <c r="C98" s="367" t="s">
        <v>35</v>
      </c>
      <c r="D98" s="854">
        <v>700</v>
      </c>
      <c r="E98" s="368">
        <v>50</v>
      </c>
      <c r="F98" s="369">
        <v>0</v>
      </c>
      <c r="G98" s="370">
        <f t="shared" si="10"/>
        <v>0</v>
      </c>
      <c r="H98" s="371">
        <f>F98/E98*100</f>
        <v>0</v>
      </c>
    </row>
    <row r="99" spans="2:8" s="3" customFormat="1" ht="23.25" hidden="1" thickBot="1">
      <c r="B99" s="366" t="s">
        <v>401</v>
      </c>
      <c r="C99" s="367" t="s">
        <v>403</v>
      </c>
      <c r="D99" s="812">
        <v>1</v>
      </c>
      <c r="E99" s="372">
        <v>0</v>
      </c>
      <c r="F99" s="373">
        <v>0</v>
      </c>
      <c r="G99" s="374">
        <f t="shared" si="10"/>
        <v>0</v>
      </c>
      <c r="H99" s="375"/>
    </row>
    <row r="100" spans="2:8" s="3" customFormat="1" ht="24" customHeight="1" hidden="1" thickBot="1">
      <c r="B100" s="233" t="s">
        <v>417</v>
      </c>
      <c r="C100" s="244" t="s">
        <v>151</v>
      </c>
      <c r="D100" s="855">
        <f>D101+D102+D104+D105</f>
        <v>1288</v>
      </c>
      <c r="E100" s="376">
        <f>E101+E102+E104+E105</f>
        <v>272</v>
      </c>
      <c r="F100" s="377">
        <f>F101+F102+F104+F105</f>
        <v>1297.6000000000001</v>
      </c>
      <c r="G100" s="378">
        <f t="shared" si="10"/>
        <v>100.74534161490685</v>
      </c>
      <c r="H100" s="379">
        <f>F100/E100*100</f>
        <v>477.0588235294118</v>
      </c>
    </row>
    <row r="101" spans="2:8" s="3" customFormat="1" ht="45.75" customHeight="1" hidden="1" thickBot="1" thickTop="1">
      <c r="B101" s="380" t="s">
        <v>415</v>
      </c>
      <c r="C101" s="381" t="s">
        <v>416</v>
      </c>
      <c r="D101" s="856">
        <v>500</v>
      </c>
      <c r="E101" s="382">
        <v>100</v>
      </c>
      <c r="F101" s="383">
        <v>20.4</v>
      </c>
      <c r="G101" s="123">
        <f t="shared" si="10"/>
        <v>4.079999999999999</v>
      </c>
      <c r="H101" s="124">
        <f>F101/E101*100</f>
        <v>20.4</v>
      </c>
    </row>
    <row r="102" spans="2:8" s="3" customFormat="1" ht="35.25" customHeight="1" hidden="1" thickBot="1">
      <c r="B102" s="111" t="s">
        <v>377</v>
      </c>
      <c r="C102" s="384" t="s">
        <v>358</v>
      </c>
      <c r="D102" s="857">
        <v>788</v>
      </c>
      <c r="E102" s="385">
        <v>172</v>
      </c>
      <c r="F102" s="369">
        <v>1277.2</v>
      </c>
      <c r="G102" s="115">
        <f t="shared" si="10"/>
        <v>162.08121827411168</v>
      </c>
      <c r="H102" s="116">
        <f>F102/E102*100</f>
        <v>742.5581395348837</v>
      </c>
    </row>
    <row r="103" spans="2:8" ht="41.25" customHeight="1" hidden="1" thickBot="1">
      <c r="B103" s="186" t="s">
        <v>300</v>
      </c>
      <c r="C103" s="312" t="s">
        <v>133</v>
      </c>
      <c r="D103" s="857">
        <v>0</v>
      </c>
      <c r="E103" s="385">
        <v>0</v>
      </c>
      <c r="F103" s="386">
        <v>0</v>
      </c>
      <c r="G103" s="314" t="e">
        <f t="shared" si="10"/>
        <v>#DIV/0!</v>
      </c>
      <c r="H103" s="315" t="e">
        <f>F103/E103*100</f>
        <v>#DIV/0!</v>
      </c>
    </row>
    <row r="104" spans="2:8" ht="41.25" customHeight="1" hidden="1" thickBot="1">
      <c r="B104" s="186" t="s">
        <v>418</v>
      </c>
      <c r="C104" s="387" t="s">
        <v>419</v>
      </c>
      <c r="D104" s="858">
        <v>0</v>
      </c>
      <c r="E104" s="388">
        <v>0</v>
      </c>
      <c r="F104" s="373">
        <v>0</v>
      </c>
      <c r="G104" s="129"/>
      <c r="H104" s="130"/>
    </row>
    <row r="105" spans="2:8" ht="41.25" customHeight="1" hidden="1" thickBot="1">
      <c r="B105" s="389" t="s">
        <v>423</v>
      </c>
      <c r="C105" s="390" t="s">
        <v>424</v>
      </c>
      <c r="D105" s="859">
        <v>0</v>
      </c>
      <c r="E105" s="391">
        <v>0</v>
      </c>
      <c r="F105" s="392">
        <v>0</v>
      </c>
      <c r="G105" s="242"/>
      <c r="H105" s="243"/>
    </row>
    <row r="106" spans="2:8" ht="16.5" hidden="1" thickBot="1">
      <c r="B106" s="86" t="s">
        <v>302</v>
      </c>
      <c r="C106" s="393" t="s">
        <v>259</v>
      </c>
      <c r="D106" s="88">
        <f aca="true" t="shared" si="11" ref="D106:F107">SUM(D107)</f>
        <v>0</v>
      </c>
      <c r="E106" s="395">
        <f t="shared" si="11"/>
        <v>0</v>
      </c>
      <c r="F106" s="396">
        <f t="shared" si="11"/>
        <v>0</v>
      </c>
      <c r="G106" s="370" t="e">
        <f>F106/D106*100</f>
        <v>#DIV/0!</v>
      </c>
      <c r="H106" s="323" t="e">
        <f>F106/E106*100</f>
        <v>#DIV/0!</v>
      </c>
    </row>
    <row r="107" spans="2:8" ht="24.75" hidden="1" thickBot="1">
      <c r="B107" s="176" t="s">
        <v>260</v>
      </c>
      <c r="C107" s="397" t="s">
        <v>261</v>
      </c>
      <c r="D107" s="311">
        <f t="shared" si="11"/>
        <v>0</v>
      </c>
      <c r="E107" s="352">
        <f>E108</f>
        <v>0</v>
      </c>
      <c r="F107" s="353">
        <f t="shared" si="11"/>
        <v>0</v>
      </c>
      <c r="G107" s="288" t="e">
        <f>F107/D107*100</f>
        <v>#DIV/0!</v>
      </c>
      <c r="H107" s="289" t="e">
        <f>F107/E107*100</f>
        <v>#DIV/0!</v>
      </c>
    </row>
    <row r="108" spans="2:8" ht="25.5" hidden="1" thickBot="1" thickTop="1">
      <c r="B108" s="223" t="s">
        <v>39</v>
      </c>
      <c r="C108" s="358" t="s">
        <v>303</v>
      </c>
      <c r="D108" s="197">
        <v>0</v>
      </c>
      <c r="E108" s="398">
        <v>0</v>
      </c>
      <c r="F108" s="399">
        <v>0</v>
      </c>
      <c r="G108" s="370" t="e">
        <f>F108/D108*100</f>
        <v>#DIV/0!</v>
      </c>
      <c r="H108" s="323" t="e">
        <f>F108/E108*100</f>
        <v>#DIV/0!</v>
      </c>
    </row>
    <row r="109" spans="2:8" ht="16.5" thickBot="1">
      <c r="B109" s="81" t="s">
        <v>262</v>
      </c>
      <c r="C109" s="241" t="s">
        <v>263</v>
      </c>
      <c r="D109" s="83">
        <v>3183.1</v>
      </c>
      <c r="E109" s="400">
        <v>2387.6</v>
      </c>
      <c r="F109" s="351">
        <v>5240.3</v>
      </c>
      <c r="G109" s="401">
        <f>F109/D109*100</f>
        <v>164.6288209606987</v>
      </c>
      <c r="H109" s="402">
        <f>F109/E109*100</f>
        <v>219.47981236388006</v>
      </c>
    </row>
    <row r="110" spans="2:8" ht="35.25" customHeight="1" hidden="1" thickBot="1">
      <c r="B110" s="403" t="s">
        <v>327</v>
      </c>
      <c r="C110" s="404" t="s">
        <v>326</v>
      </c>
      <c r="D110" s="406">
        <v>7</v>
      </c>
      <c r="E110" s="405">
        <v>1</v>
      </c>
      <c r="F110" s="406">
        <v>2.7</v>
      </c>
      <c r="G110" s="407">
        <f>F110/D110*100</f>
        <v>38.57142857142858</v>
      </c>
      <c r="H110" s="408">
        <f>F110/E110*100</f>
        <v>270</v>
      </c>
    </row>
    <row r="111" spans="2:8" ht="42" customHeight="1" hidden="1" thickBot="1">
      <c r="B111" s="409" t="s">
        <v>328</v>
      </c>
      <c r="C111" s="410" t="s">
        <v>336</v>
      </c>
      <c r="D111" s="412">
        <v>0</v>
      </c>
      <c r="E111" s="411">
        <v>0</v>
      </c>
      <c r="F111" s="412">
        <v>0</v>
      </c>
      <c r="G111" s="413"/>
      <c r="H111" s="414"/>
    </row>
    <row r="112" spans="2:8" ht="52.5" customHeight="1" hidden="1" thickBot="1">
      <c r="B112" s="415" t="s">
        <v>329</v>
      </c>
      <c r="C112" s="416" t="s">
        <v>337</v>
      </c>
      <c r="D112" s="412">
        <v>0</v>
      </c>
      <c r="E112" s="411">
        <v>0</v>
      </c>
      <c r="F112" s="412">
        <v>0</v>
      </c>
      <c r="G112" s="374"/>
      <c r="H112" s="417"/>
    </row>
    <row r="113" spans="2:8" ht="52.5" customHeight="1" hidden="1" thickBot="1">
      <c r="B113" s="415" t="s">
        <v>457</v>
      </c>
      <c r="C113" s="416" t="s">
        <v>337</v>
      </c>
      <c r="D113" s="406">
        <v>0</v>
      </c>
      <c r="E113" s="405">
        <v>0</v>
      </c>
      <c r="F113" s="406">
        <v>0</v>
      </c>
      <c r="G113" s="370"/>
      <c r="H113" s="323"/>
    </row>
    <row r="114" spans="2:8" ht="45" customHeight="1" hidden="1">
      <c r="B114" s="418" t="s">
        <v>4</v>
      </c>
      <c r="C114" s="419" t="s">
        <v>40</v>
      </c>
      <c r="D114" s="421">
        <v>15</v>
      </c>
      <c r="E114" s="420">
        <v>0</v>
      </c>
      <c r="F114" s="421">
        <v>0</v>
      </c>
      <c r="G114" s="407">
        <f>F114/D114*100</f>
        <v>0</v>
      </c>
      <c r="H114" s="408"/>
    </row>
    <row r="115" spans="2:8" ht="35.25" customHeight="1" hidden="1" thickBot="1">
      <c r="B115" s="422" t="s">
        <v>51</v>
      </c>
      <c r="C115" s="423" t="s">
        <v>26</v>
      </c>
      <c r="D115" s="860">
        <v>0</v>
      </c>
      <c r="E115" s="424">
        <v>0</v>
      </c>
      <c r="F115" s="425">
        <v>13.3</v>
      </c>
      <c r="G115" s="426"/>
      <c r="H115" s="371"/>
    </row>
    <row r="116" spans="2:8" ht="36.75" customHeight="1" hidden="1" thickBot="1">
      <c r="B116" s="427" t="s">
        <v>437</v>
      </c>
      <c r="C116" s="428" t="s">
        <v>438</v>
      </c>
      <c r="D116" s="860">
        <v>30</v>
      </c>
      <c r="E116" s="429">
        <v>3</v>
      </c>
      <c r="F116" s="425">
        <v>20.8</v>
      </c>
      <c r="G116" s="430"/>
      <c r="H116" s="431"/>
    </row>
    <row r="117" spans="2:8" ht="48.75" customHeight="1" hidden="1" thickBot="1">
      <c r="B117" s="432" t="s">
        <v>460</v>
      </c>
      <c r="C117" s="433" t="s">
        <v>461</v>
      </c>
      <c r="D117" s="860">
        <v>0</v>
      </c>
      <c r="E117" s="424">
        <v>0</v>
      </c>
      <c r="F117" s="425">
        <v>0</v>
      </c>
      <c r="G117" s="430"/>
      <c r="H117" s="431"/>
    </row>
    <row r="118" spans="2:8" ht="36.75" customHeight="1" hidden="1" thickBot="1">
      <c r="B118" s="434" t="s">
        <v>458</v>
      </c>
      <c r="C118" s="428" t="s">
        <v>459</v>
      </c>
      <c r="D118" s="860">
        <v>6</v>
      </c>
      <c r="E118" s="424">
        <v>1</v>
      </c>
      <c r="F118" s="425">
        <v>0</v>
      </c>
      <c r="G118" s="430"/>
      <c r="H118" s="431">
        <f>F118/E118*100</f>
        <v>0</v>
      </c>
    </row>
    <row r="119" spans="2:8" ht="36.75" customHeight="1" hidden="1" thickBot="1">
      <c r="B119" s="415" t="s">
        <v>338</v>
      </c>
      <c r="C119" s="435" t="s">
        <v>305</v>
      </c>
      <c r="D119" s="302">
        <v>2200</v>
      </c>
      <c r="E119" s="322">
        <v>350</v>
      </c>
      <c r="F119" s="302">
        <v>0</v>
      </c>
      <c r="G119" s="370">
        <f>F119/D119*100</f>
        <v>0</v>
      </c>
      <c r="H119" s="323">
        <f>F119/E119*100</f>
        <v>0</v>
      </c>
    </row>
    <row r="120" spans="2:8" ht="36.75" customHeight="1" hidden="1" thickBot="1">
      <c r="B120" s="434" t="s">
        <v>170</v>
      </c>
      <c r="C120" s="435" t="s">
        <v>339</v>
      </c>
      <c r="D120" s="302">
        <v>0</v>
      </c>
      <c r="E120" s="394">
        <v>0</v>
      </c>
      <c r="F120" s="302">
        <v>0</v>
      </c>
      <c r="G120" s="370"/>
      <c r="H120" s="323"/>
    </row>
    <row r="121" spans="2:8" ht="33.75" customHeight="1" hidden="1" thickBot="1">
      <c r="B121" s="415" t="s">
        <v>158</v>
      </c>
      <c r="C121" s="435" t="s">
        <v>330</v>
      </c>
      <c r="D121" s="861">
        <v>0</v>
      </c>
      <c r="E121" s="322">
        <v>0</v>
      </c>
      <c r="F121" s="302">
        <v>0</v>
      </c>
      <c r="G121" s="370" t="e">
        <f aca="true" t="shared" si="12" ref="G121:G130">F121/D121*100</f>
        <v>#DIV/0!</v>
      </c>
      <c r="H121" s="323" t="e">
        <f aca="true" t="shared" si="13" ref="H121:H130">F121/E121*100</f>
        <v>#DIV/0!</v>
      </c>
    </row>
    <row r="122" spans="2:8" ht="43.5" customHeight="1" hidden="1" thickBot="1">
      <c r="B122" s="415" t="s">
        <v>157</v>
      </c>
      <c r="C122" s="435" t="s">
        <v>41</v>
      </c>
      <c r="D122" s="412">
        <v>180</v>
      </c>
      <c r="E122" s="411">
        <v>70</v>
      </c>
      <c r="F122" s="412">
        <v>20.2</v>
      </c>
      <c r="G122" s="374">
        <f t="shared" si="12"/>
        <v>11.222222222222221</v>
      </c>
      <c r="H122" s="417">
        <f t="shared" si="13"/>
        <v>28.857142857142854</v>
      </c>
    </row>
    <row r="123" spans="2:8" ht="33" customHeight="1" hidden="1" thickBot="1">
      <c r="B123" s="331" t="s">
        <v>50</v>
      </c>
      <c r="C123" s="436" t="s">
        <v>19</v>
      </c>
      <c r="D123" s="438">
        <v>255</v>
      </c>
      <c r="E123" s="437">
        <v>23</v>
      </c>
      <c r="F123" s="438">
        <v>29.5</v>
      </c>
      <c r="G123" s="103">
        <f t="shared" si="12"/>
        <v>11.568627450980392</v>
      </c>
      <c r="H123" s="291">
        <f t="shared" si="13"/>
        <v>128.26086956521738</v>
      </c>
    </row>
    <row r="124" spans="2:8" ht="15.75" hidden="1" thickBot="1">
      <c r="B124" s="111"/>
      <c r="C124" s="236"/>
      <c r="D124" s="302">
        <v>0</v>
      </c>
      <c r="E124" s="322">
        <v>0</v>
      </c>
      <c r="F124" s="302">
        <v>0</v>
      </c>
      <c r="G124" s="370" t="e">
        <f t="shared" si="12"/>
        <v>#DIV/0!</v>
      </c>
      <c r="H124" s="323" t="e">
        <f t="shared" si="13"/>
        <v>#DIV/0!</v>
      </c>
    </row>
    <row r="125" spans="2:8" ht="26.25" hidden="1" thickBot="1">
      <c r="B125" s="439" t="s">
        <v>51</v>
      </c>
      <c r="C125" s="440" t="s">
        <v>26</v>
      </c>
      <c r="D125" s="298">
        <f>SUM(D126:D127)</f>
        <v>995</v>
      </c>
      <c r="E125" s="297">
        <f>SUM(E126:E127)</f>
        <v>186</v>
      </c>
      <c r="F125" s="298">
        <f>SUM(F126:F127)</f>
        <v>74</v>
      </c>
      <c r="G125" s="441">
        <f t="shared" si="12"/>
        <v>7.4371859296482405</v>
      </c>
      <c r="H125" s="442">
        <f t="shared" si="13"/>
        <v>39.784946236559136</v>
      </c>
    </row>
    <row r="126" spans="2:8" ht="15.75" hidden="1" thickBot="1">
      <c r="B126" s="389"/>
      <c r="C126" s="435"/>
      <c r="D126" s="444"/>
      <c r="E126" s="443"/>
      <c r="F126" s="444"/>
      <c r="G126" s="413" t="e">
        <f t="shared" si="12"/>
        <v>#DIV/0!</v>
      </c>
      <c r="H126" s="414" t="e">
        <f t="shared" si="13"/>
        <v>#DIV/0!</v>
      </c>
    </row>
    <row r="127" spans="2:8" ht="26.25" hidden="1" thickBot="1">
      <c r="B127" s="445" t="s">
        <v>17</v>
      </c>
      <c r="C127" s="446" t="s">
        <v>42</v>
      </c>
      <c r="D127" s="412">
        <f>D128+D129+D130+D133+D134+D135+D136+D137+D138+D139+D131+D132</f>
        <v>995</v>
      </c>
      <c r="E127" s="412">
        <f>E128+E129+E130+E133+E134+E135+E136+E137+E138+E139+E131+E132</f>
        <v>186</v>
      </c>
      <c r="F127" s="412">
        <f>F128+F129+F130+F133+F134+F135+F136+F137+F138+F139+F131+F132</f>
        <v>74</v>
      </c>
      <c r="G127" s="374">
        <f t="shared" si="12"/>
        <v>7.4371859296482405</v>
      </c>
      <c r="H127" s="417">
        <f t="shared" si="13"/>
        <v>39.784946236559136</v>
      </c>
    </row>
    <row r="128" spans="2:8" ht="34.5" customHeight="1" hidden="1" thickBot="1" thickTop="1">
      <c r="B128" s="447" t="s">
        <v>383</v>
      </c>
      <c r="C128" s="112" t="s">
        <v>384</v>
      </c>
      <c r="D128" s="862">
        <v>74</v>
      </c>
      <c r="E128" s="448">
        <v>10</v>
      </c>
      <c r="F128" s="438">
        <v>8.9</v>
      </c>
      <c r="G128" s="407">
        <f t="shared" si="12"/>
        <v>12.027027027027028</v>
      </c>
      <c r="H128" s="291">
        <f t="shared" si="13"/>
        <v>89</v>
      </c>
    </row>
    <row r="129" spans="2:8" ht="34.5" customHeight="1" hidden="1">
      <c r="B129" s="447" t="s">
        <v>385</v>
      </c>
      <c r="C129" s="112" t="s">
        <v>386</v>
      </c>
      <c r="D129" s="862">
        <v>16</v>
      </c>
      <c r="E129" s="448">
        <v>4</v>
      </c>
      <c r="F129" s="438">
        <v>5.2</v>
      </c>
      <c r="G129" s="407">
        <f t="shared" si="12"/>
        <v>32.5</v>
      </c>
      <c r="H129" s="291">
        <f t="shared" si="13"/>
        <v>130</v>
      </c>
    </row>
    <row r="130" spans="2:8" ht="34.5" hidden="1" thickBot="1">
      <c r="B130" s="449" t="s">
        <v>18</v>
      </c>
      <c r="C130" s="112" t="s">
        <v>44</v>
      </c>
      <c r="D130" s="344">
        <v>16</v>
      </c>
      <c r="E130" s="450">
        <v>4</v>
      </c>
      <c r="F130" s="425">
        <v>0</v>
      </c>
      <c r="G130" s="430">
        <f t="shared" si="12"/>
        <v>0</v>
      </c>
      <c r="H130" s="431">
        <f t="shared" si="13"/>
        <v>0</v>
      </c>
    </row>
    <row r="131" spans="2:8" ht="42" customHeight="1" hidden="1">
      <c r="B131" s="451" t="s">
        <v>379</v>
      </c>
      <c r="C131" s="112" t="s">
        <v>380</v>
      </c>
      <c r="D131" s="344">
        <v>5</v>
      </c>
      <c r="E131" s="452">
        <v>1</v>
      </c>
      <c r="F131" s="453">
        <v>0</v>
      </c>
      <c r="G131" s="430"/>
      <c r="H131" s="431"/>
    </row>
    <row r="132" spans="2:8" ht="42" customHeight="1" hidden="1">
      <c r="B132" s="451" t="s">
        <v>381</v>
      </c>
      <c r="C132" s="112" t="s">
        <v>382</v>
      </c>
      <c r="D132" s="860">
        <v>0</v>
      </c>
      <c r="E132" s="454"/>
      <c r="F132" s="453">
        <v>0</v>
      </c>
      <c r="G132" s="430"/>
      <c r="H132" s="431"/>
    </row>
    <row r="133" spans="2:8" ht="23.25" hidden="1" thickBot="1">
      <c r="B133" s="449" t="s">
        <v>23</v>
      </c>
      <c r="C133" s="112" t="s">
        <v>46</v>
      </c>
      <c r="D133" s="340">
        <v>5</v>
      </c>
      <c r="E133" s="455">
        <v>1</v>
      </c>
      <c r="F133" s="444">
        <v>0</v>
      </c>
      <c r="G133" s="103"/>
      <c r="H133" s="431"/>
    </row>
    <row r="134" spans="2:8" ht="34.5" hidden="1" thickBot="1">
      <c r="B134" s="456" t="s">
        <v>141</v>
      </c>
      <c r="C134" s="112" t="s">
        <v>312</v>
      </c>
      <c r="D134" s="344">
        <v>15</v>
      </c>
      <c r="E134" s="450">
        <v>3</v>
      </c>
      <c r="F134" s="457">
        <v>0.9</v>
      </c>
      <c r="G134" s="103"/>
      <c r="H134" s="116"/>
    </row>
    <row r="135" spans="2:8" ht="30" customHeight="1" hidden="1">
      <c r="B135" s="456" t="s">
        <v>20</v>
      </c>
      <c r="C135" s="118" t="s">
        <v>45</v>
      </c>
      <c r="D135" s="344">
        <v>360</v>
      </c>
      <c r="E135" s="450">
        <v>60</v>
      </c>
      <c r="F135" s="425">
        <v>31.1</v>
      </c>
      <c r="G135" s="430">
        <f>F135/D135*100</f>
        <v>8.63888888888889</v>
      </c>
      <c r="H135" s="431">
        <f>F135/E135*100</f>
        <v>51.83333333333333</v>
      </c>
    </row>
    <row r="136" spans="2:8" ht="37.5" customHeight="1" hidden="1">
      <c r="B136" s="449" t="s">
        <v>139</v>
      </c>
      <c r="C136" s="458" t="s">
        <v>49</v>
      </c>
      <c r="D136" s="344">
        <v>134</v>
      </c>
      <c r="E136" s="450">
        <v>33</v>
      </c>
      <c r="F136" s="457">
        <v>27.9</v>
      </c>
      <c r="G136" s="430">
        <f>F136/D136*100</f>
        <v>20.820895522388057</v>
      </c>
      <c r="H136" s="431">
        <f>F136/E136*100</f>
        <v>84.54545454545455</v>
      </c>
    </row>
    <row r="137" spans="2:8" ht="23.25" hidden="1" thickBot="1">
      <c r="B137" s="456" t="s">
        <v>22</v>
      </c>
      <c r="C137" s="459" t="s">
        <v>47</v>
      </c>
      <c r="D137" s="344">
        <v>0</v>
      </c>
      <c r="E137" s="450">
        <v>0</v>
      </c>
      <c r="F137" s="425">
        <v>0</v>
      </c>
      <c r="G137" s="123" t="e">
        <f>F137/D137*100</f>
        <v>#DIV/0!</v>
      </c>
      <c r="H137" s="124" t="e">
        <f>F137/E137*100</f>
        <v>#DIV/0!</v>
      </c>
    </row>
    <row r="138" spans="2:8" ht="23.25" hidden="1" thickBot="1">
      <c r="B138" s="460" t="s">
        <v>52</v>
      </c>
      <c r="C138" s="459" t="s">
        <v>43</v>
      </c>
      <c r="D138" s="344">
        <v>0</v>
      </c>
      <c r="E138" s="450">
        <v>0</v>
      </c>
      <c r="F138" s="425">
        <v>0</v>
      </c>
      <c r="G138" s="430" t="e">
        <f>F138/D138*100</f>
        <v>#DIV/0!</v>
      </c>
      <c r="H138" s="431" t="e">
        <f>F138/E138*100</f>
        <v>#DIV/0!</v>
      </c>
    </row>
    <row r="139" spans="2:8" ht="34.5" hidden="1" thickBot="1">
      <c r="B139" s="456" t="s">
        <v>21</v>
      </c>
      <c r="C139" s="215" t="s">
        <v>48</v>
      </c>
      <c r="D139" s="863">
        <v>370</v>
      </c>
      <c r="E139" s="448">
        <v>70</v>
      </c>
      <c r="F139" s="461">
        <v>0</v>
      </c>
      <c r="G139" s="115">
        <f>F139/D139*100</f>
        <v>0</v>
      </c>
      <c r="H139" s="116">
        <f>F139/E139*100</f>
        <v>0</v>
      </c>
    </row>
    <row r="140" spans="2:8" ht="15.75" hidden="1" thickBot="1">
      <c r="B140" s="223"/>
      <c r="C140" s="236"/>
      <c r="D140" s="864"/>
      <c r="E140" s="462"/>
      <c r="F140" s="286"/>
      <c r="G140" s="159"/>
      <c r="H140" s="160"/>
    </row>
    <row r="141" spans="2:8" ht="16.5" thickBot="1">
      <c r="B141" s="273" t="s">
        <v>265</v>
      </c>
      <c r="C141" s="463" t="s">
        <v>266</v>
      </c>
      <c r="D141" s="83">
        <v>1681</v>
      </c>
      <c r="E141" s="464">
        <v>1211</v>
      </c>
      <c r="F141" s="83">
        <v>1799.7</v>
      </c>
      <c r="G141" s="465">
        <f>F141/D141*100</f>
        <v>107.0612730517549</v>
      </c>
      <c r="H141" s="466">
        <f>F141/E141*100</f>
        <v>148.61271676300578</v>
      </c>
    </row>
    <row r="142" spans="2:8" ht="21.75" customHeight="1" hidden="1" thickBot="1">
      <c r="B142" s="281" t="s">
        <v>267</v>
      </c>
      <c r="C142" s="467" t="s">
        <v>204</v>
      </c>
      <c r="D142" s="812">
        <f>SUM(D143+D144)</f>
        <v>0</v>
      </c>
      <c r="E142" s="339">
        <f>SUM(E143+E144)</f>
        <v>0</v>
      </c>
      <c r="F142" s="468">
        <f>F143+F144</f>
        <v>813.4</v>
      </c>
      <c r="G142" s="129"/>
      <c r="H142" s="130"/>
    </row>
    <row r="143" spans="2:8" ht="36" customHeight="1" hidden="1" thickBot="1" thickTop="1">
      <c r="B143" s="285" t="s">
        <v>53</v>
      </c>
      <c r="C143" s="293" t="s">
        <v>304</v>
      </c>
      <c r="D143" s="412">
        <v>0</v>
      </c>
      <c r="E143" s="411">
        <v>0</v>
      </c>
      <c r="F143" s="469">
        <v>908.1</v>
      </c>
      <c r="G143" s="242"/>
      <c r="H143" s="243"/>
    </row>
    <row r="144" spans="2:8" ht="30" customHeight="1" hidden="1" thickBot="1">
      <c r="B144" s="285" t="s">
        <v>408</v>
      </c>
      <c r="C144" s="293" t="s">
        <v>409</v>
      </c>
      <c r="D144" s="412">
        <v>0</v>
      </c>
      <c r="E144" s="411">
        <v>0</v>
      </c>
      <c r="F144" s="469">
        <v>-94.7</v>
      </c>
      <c r="G144" s="242"/>
      <c r="H144" s="243"/>
    </row>
    <row r="145" spans="2:8" ht="15" customHeight="1" hidden="1" thickBot="1">
      <c r="B145" s="94" t="s">
        <v>268</v>
      </c>
      <c r="C145" s="470" t="s">
        <v>201</v>
      </c>
      <c r="D145" s="865">
        <f>SUM(D146)</f>
        <v>7482</v>
      </c>
      <c r="E145" s="471">
        <f>SUM(E146)</f>
        <v>1847</v>
      </c>
      <c r="F145" s="412">
        <f>SUM(F146)</f>
        <v>385.3</v>
      </c>
      <c r="G145" s="465">
        <f>F145/D145*100</f>
        <v>5.149692595562684</v>
      </c>
      <c r="H145" s="466">
        <f>F145/E145*100</f>
        <v>20.860855441256092</v>
      </c>
    </row>
    <row r="146" spans="2:8" ht="15.75" customHeight="1" hidden="1" thickBot="1">
      <c r="B146" s="472" t="s">
        <v>340</v>
      </c>
      <c r="C146" s="473" t="s">
        <v>30</v>
      </c>
      <c r="D146" s="317">
        <f>SUM(D147:D150)</f>
        <v>7482</v>
      </c>
      <c r="E146" s="305">
        <f>SUM(E147:E149)</f>
        <v>1847</v>
      </c>
      <c r="F146" s="306">
        <f>SUM(F147:F150)</f>
        <v>385.3</v>
      </c>
      <c r="G146" s="109">
        <f>F146/D146*100</f>
        <v>5.149692595562684</v>
      </c>
      <c r="H146" s="110">
        <f>F146/E146*100</f>
        <v>20.860855441256092</v>
      </c>
    </row>
    <row r="147" spans="2:8" ht="15.75" customHeight="1" hidden="1" thickBot="1" thickTop="1">
      <c r="B147" s="474" t="s">
        <v>413</v>
      </c>
      <c r="C147" s="475" t="s">
        <v>414</v>
      </c>
      <c r="D147" s="301">
        <v>2600</v>
      </c>
      <c r="E147" s="300">
        <v>352</v>
      </c>
      <c r="F147" s="183">
        <v>265.1</v>
      </c>
      <c r="G147" s="476">
        <f>F147/D147*100</f>
        <v>10.196153846153846</v>
      </c>
      <c r="H147" s="110">
        <f>F147/E147*100</f>
        <v>75.3125</v>
      </c>
    </row>
    <row r="148" spans="2:8" ht="15.75" customHeight="1" hidden="1" thickTop="1">
      <c r="B148" s="474" t="s">
        <v>343</v>
      </c>
      <c r="C148" s="475" t="s">
        <v>341</v>
      </c>
      <c r="D148" s="301"/>
      <c r="E148" s="300"/>
      <c r="F148" s="183">
        <v>0</v>
      </c>
      <c r="G148" s="115"/>
      <c r="H148" s="184"/>
    </row>
    <row r="149" spans="2:8" ht="15.75" customHeight="1" hidden="1">
      <c r="B149" s="477" t="s">
        <v>54</v>
      </c>
      <c r="C149" s="478" t="s">
        <v>342</v>
      </c>
      <c r="D149" s="568">
        <v>4882</v>
      </c>
      <c r="E149" s="479">
        <v>1495</v>
      </c>
      <c r="F149" s="480">
        <v>120.2</v>
      </c>
      <c r="G149" s="481">
        <f>F149/D149*100</f>
        <v>2.4621056943875463</v>
      </c>
      <c r="H149" s="123">
        <f>F149/E149*100</f>
        <v>8.040133779264213</v>
      </c>
    </row>
    <row r="150" spans="2:8" ht="15.75" customHeight="1" hidden="1" thickBot="1">
      <c r="B150" s="264" t="s">
        <v>470</v>
      </c>
      <c r="C150" s="482" t="s">
        <v>471</v>
      </c>
      <c r="D150" s="669">
        <v>0</v>
      </c>
      <c r="E150" s="483"/>
      <c r="F150" s="484">
        <v>0</v>
      </c>
      <c r="G150" s="314"/>
      <c r="H150" s="130"/>
    </row>
    <row r="151" spans="2:8" ht="17.25" customHeight="1" hidden="1">
      <c r="B151" s="485" t="s">
        <v>31</v>
      </c>
      <c r="C151" s="486" t="s">
        <v>32</v>
      </c>
      <c r="D151" s="488">
        <f>SUM(D152)</f>
        <v>0</v>
      </c>
      <c r="E151" s="487">
        <f>SUM(E152)</f>
        <v>0</v>
      </c>
      <c r="F151" s="488">
        <f>SUM(F152)</f>
        <v>0</v>
      </c>
      <c r="G151" s="489"/>
      <c r="H151" s="490"/>
    </row>
    <row r="152" spans="2:8" ht="20.25" customHeight="1" hidden="1" thickBot="1">
      <c r="B152" s="285" t="s">
        <v>55</v>
      </c>
      <c r="C152" s="240" t="s">
        <v>33</v>
      </c>
      <c r="D152" s="302">
        <v>0</v>
      </c>
      <c r="E152" s="322">
        <v>0</v>
      </c>
      <c r="F152" s="197">
        <v>0</v>
      </c>
      <c r="G152" s="159"/>
      <c r="H152" s="160"/>
    </row>
    <row r="153" spans="2:8" ht="37.5" customHeight="1" thickBot="1">
      <c r="B153" s="491"/>
      <c r="C153" s="492" t="s">
        <v>202</v>
      </c>
      <c r="D153" s="83">
        <f>D11+D64</f>
        <v>703880.3</v>
      </c>
      <c r="E153" s="83">
        <f>E11+E64</f>
        <v>535937.9</v>
      </c>
      <c r="F153" s="83">
        <f>F11+F64</f>
        <v>549612.2</v>
      </c>
      <c r="G153" s="401">
        <f aca="true" t="shared" si="14" ref="G153:G158">F153/D153*100</f>
        <v>78.08319113349243</v>
      </c>
      <c r="H153" s="493">
        <f aca="true" t="shared" si="15" ref="H153:H158">F153/E153*100</f>
        <v>102.55147098199248</v>
      </c>
    </row>
    <row r="154" spans="2:8" ht="24.75" customHeight="1" thickBot="1">
      <c r="B154" s="81" t="s">
        <v>307</v>
      </c>
      <c r="C154" s="494" t="s">
        <v>308</v>
      </c>
      <c r="D154" s="83">
        <f>SUM(D155+D262+D274)</f>
        <v>2004796.4</v>
      </c>
      <c r="E154" s="83">
        <f>SUM(E155+E262+E274)</f>
        <v>1504406.6</v>
      </c>
      <c r="F154" s="83">
        <f>F155+F274+F279+F280</f>
        <v>1558456.0999999999</v>
      </c>
      <c r="G154" s="138">
        <f t="shared" si="14"/>
        <v>77.73637761919365</v>
      </c>
      <c r="H154" s="98">
        <f t="shared" si="15"/>
        <v>103.5927454718691</v>
      </c>
    </row>
    <row r="155" spans="2:11" ht="31.5" customHeight="1" thickBot="1">
      <c r="B155" s="86" t="s">
        <v>309</v>
      </c>
      <c r="C155" s="495" t="s">
        <v>281</v>
      </c>
      <c r="D155" s="496">
        <f>SUM(D156+D162+D206+D264)</f>
        <v>1763443.2</v>
      </c>
      <c r="E155" s="496">
        <f>SUM(E156+E162+E206+E264)</f>
        <v>1327189.5</v>
      </c>
      <c r="F155" s="496">
        <f>F156+F162+F206+F264</f>
        <v>1316895.8</v>
      </c>
      <c r="G155" s="138">
        <f t="shared" si="14"/>
        <v>74.67752859859621</v>
      </c>
      <c r="H155" s="98">
        <f t="shared" si="15"/>
        <v>99.22439862581794</v>
      </c>
      <c r="K155" t="s">
        <v>515</v>
      </c>
    </row>
    <row r="156" spans="2:8" ht="19.5" customHeight="1" thickBot="1">
      <c r="B156" s="497" t="s">
        <v>270</v>
      </c>
      <c r="C156" s="498" t="s">
        <v>500</v>
      </c>
      <c r="D156" s="326">
        <f>D157+D158+D161</f>
        <v>584905.2999999999</v>
      </c>
      <c r="E156" s="499">
        <f>E157+E158+E161</f>
        <v>456588.5</v>
      </c>
      <c r="F156" s="326">
        <f>F157+F158+F161</f>
        <v>483354.7</v>
      </c>
      <c r="G156" s="500">
        <f t="shared" si="14"/>
        <v>82.63811252864353</v>
      </c>
      <c r="H156" s="501">
        <f t="shared" si="15"/>
        <v>105.86221510178203</v>
      </c>
    </row>
    <row r="157" spans="2:8" ht="39.75" customHeight="1" thickBot="1" thickTop="1">
      <c r="B157" s="502" t="s">
        <v>510</v>
      </c>
      <c r="C157" s="354" t="s">
        <v>306</v>
      </c>
      <c r="D157" s="866">
        <v>337018.1</v>
      </c>
      <c r="E157" s="503">
        <v>252763.5</v>
      </c>
      <c r="F157" s="504">
        <v>269614.5</v>
      </c>
      <c r="G157" s="505">
        <f t="shared" si="14"/>
        <v>80.00000593439938</v>
      </c>
      <c r="H157" s="506">
        <f t="shared" si="15"/>
        <v>106.66670622934087</v>
      </c>
    </row>
    <row r="158" spans="2:8" ht="39.75" customHeight="1" thickTop="1">
      <c r="B158" s="507" t="s">
        <v>511</v>
      </c>
      <c r="C158" s="508" t="s">
        <v>365</v>
      </c>
      <c r="D158" s="867">
        <v>203497.5</v>
      </c>
      <c r="E158" s="509">
        <v>193664.3</v>
      </c>
      <c r="F158" s="510">
        <v>172737.3</v>
      </c>
      <c r="G158" s="505">
        <f t="shared" si="14"/>
        <v>84.88423690708731</v>
      </c>
      <c r="H158" s="506">
        <f t="shared" si="15"/>
        <v>89.1941880873243</v>
      </c>
    </row>
    <row r="159" spans="2:8" ht="39.75" customHeight="1" hidden="1">
      <c r="B159" s="511" t="s">
        <v>375</v>
      </c>
      <c r="C159" s="512" t="s">
        <v>376</v>
      </c>
      <c r="D159" s="868">
        <v>0</v>
      </c>
      <c r="E159" s="513">
        <v>0</v>
      </c>
      <c r="F159" s="514">
        <v>0</v>
      </c>
      <c r="G159" s="515"/>
      <c r="H159" s="516"/>
    </row>
    <row r="160" spans="2:8" ht="25.5" customHeight="1" hidden="1" thickBot="1">
      <c r="B160" s="517" t="s">
        <v>56</v>
      </c>
      <c r="C160" s="237" t="s">
        <v>57</v>
      </c>
      <c r="D160" s="868">
        <v>0</v>
      </c>
      <c r="E160" s="503">
        <v>0</v>
      </c>
      <c r="F160" s="514">
        <v>0</v>
      </c>
      <c r="G160" s="518" t="e">
        <f>F160/D160*100</f>
        <v>#DIV/0!</v>
      </c>
      <c r="H160" s="519" t="e">
        <f>F160/E160*100</f>
        <v>#DIV/0!</v>
      </c>
    </row>
    <row r="161" spans="2:8" ht="25.5" customHeight="1" thickBot="1">
      <c r="B161" s="240" t="s">
        <v>504</v>
      </c>
      <c r="C161" s="810" t="s">
        <v>505</v>
      </c>
      <c r="D161" s="869">
        <v>44389.7</v>
      </c>
      <c r="E161" s="811">
        <v>10160.7</v>
      </c>
      <c r="F161" s="812">
        <v>41002.9</v>
      </c>
      <c r="G161" s="518"/>
      <c r="H161" s="543">
        <f>F161/E161*100</f>
        <v>403.5440471621049</v>
      </c>
    </row>
    <row r="162" spans="2:8" ht="26.25" customHeight="1" thickBot="1">
      <c r="B162" s="463" t="s">
        <v>271</v>
      </c>
      <c r="C162" s="520" t="s">
        <v>501</v>
      </c>
      <c r="D162" s="870">
        <v>313217.7</v>
      </c>
      <c r="E162" s="521">
        <v>233020.8</v>
      </c>
      <c r="F162" s="522">
        <v>226197.4</v>
      </c>
      <c r="G162" s="138">
        <f>F162/D162*100</f>
        <v>72.21731083524334</v>
      </c>
      <c r="H162" s="523">
        <f>F162/E162*100</f>
        <v>97.07176355072166</v>
      </c>
    </row>
    <row r="163" spans="2:8" ht="39.75" customHeight="1" hidden="1" thickBot="1">
      <c r="B163" s="524"/>
      <c r="C163" s="525"/>
      <c r="D163" s="871"/>
      <c r="E163" s="526"/>
      <c r="F163" s="412"/>
      <c r="G163" s="138"/>
      <c r="H163" s="523"/>
    </row>
    <row r="164" spans="2:8" ht="39.75" customHeight="1" hidden="1" thickBot="1">
      <c r="B164" s="292" t="s">
        <v>441</v>
      </c>
      <c r="C164" s="527" t="s">
        <v>442</v>
      </c>
      <c r="D164" s="872">
        <v>0</v>
      </c>
      <c r="E164" s="528">
        <v>0</v>
      </c>
      <c r="F164" s="529">
        <v>0</v>
      </c>
      <c r="G164" s="138" t="e">
        <f>F164/D164*100</f>
        <v>#DIV/0!</v>
      </c>
      <c r="H164" s="523" t="e">
        <f>F164/E164*100</f>
        <v>#DIV/0!</v>
      </c>
    </row>
    <row r="165" spans="2:8" ht="39.75" customHeight="1" hidden="1" thickBot="1">
      <c r="B165" s="309" t="s">
        <v>344</v>
      </c>
      <c r="C165" s="530" t="s">
        <v>333</v>
      </c>
      <c r="D165" s="873">
        <f>D166+D167</f>
        <v>0</v>
      </c>
      <c r="E165" s="531">
        <f>E166+E167</f>
        <v>0</v>
      </c>
      <c r="F165" s="532">
        <f>F166+F167</f>
        <v>0</v>
      </c>
      <c r="G165" s="533" t="e">
        <f>F165/D165*100</f>
        <v>#DIV/0!</v>
      </c>
      <c r="H165" s="534" t="e">
        <f>F165/E165*100</f>
        <v>#DIV/0!</v>
      </c>
    </row>
    <row r="166" spans="2:8" ht="41.25" customHeight="1" hidden="1" thickBot="1" thickTop="1">
      <c r="B166" s="535" t="s">
        <v>345</v>
      </c>
      <c r="C166" s="536" t="s">
        <v>334</v>
      </c>
      <c r="D166" s="874">
        <v>0</v>
      </c>
      <c r="E166" s="537">
        <v>0</v>
      </c>
      <c r="F166" s="538">
        <v>0</v>
      </c>
      <c r="G166" s="539" t="e">
        <f>F166/D166*100</f>
        <v>#DIV/0!</v>
      </c>
      <c r="H166" s="291" t="e">
        <f>F166/E166*100</f>
        <v>#DIV/0!</v>
      </c>
    </row>
    <row r="167" spans="2:8" ht="39" customHeight="1" hidden="1" thickBot="1">
      <c r="B167" s="166" t="s">
        <v>346</v>
      </c>
      <c r="C167" s="348" t="s">
        <v>335</v>
      </c>
      <c r="D167" s="875">
        <v>0</v>
      </c>
      <c r="E167" s="540">
        <v>0</v>
      </c>
      <c r="F167" s="541">
        <v>0</v>
      </c>
      <c r="G167" s="370" t="e">
        <f>F167/D167*100</f>
        <v>#DIV/0!</v>
      </c>
      <c r="H167" s="442" t="e">
        <f>F167/E167*100</f>
        <v>#DIV/0!</v>
      </c>
    </row>
    <row r="168" spans="2:8" ht="45" customHeight="1" hidden="1" thickBot="1">
      <c r="B168" s="285" t="s">
        <v>429</v>
      </c>
      <c r="C168" s="435" t="s">
        <v>430</v>
      </c>
      <c r="D168" s="876">
        <v>0</v>
      </c>
      <c r="E168" s="526">
        <v>0</v>
      </c>
      <c r="F168" s="412">
        <v>0</v>
      </c>
      <c r="G168" s="138" t="e">
        <f>F168/D168*100</f>
        <v>#DIV/0!</v>
      </c>
      <c r="H168" s="523" t="e">
        <f>F168/E168*100</f>
        <v>#DIV/0!</v>
      </c>
    </row>
    <row r="169" spans="2:8" ht="69" customHeight="1" hidden="1" thickBot="1">
      <c r="B169" s="285"/>
      <c r="C169" s="435"/>
      <c r="D169" s="877"/>
      <c r="E169" s="542"/>
      <c r="F169" s="406"/>
      <c r="G169" s="279"/>
      <c r="H169" s="543"/>
    </row>
    <row r="170" spans="2:8" ht="33.75" customHeight="1" hidden="1" thickBot="1">
      <c r="B170" s="277"/>
      <c r="C170" s="544"/>
      <c r="D170" s="878"/>
      <c r="E170" s="546"/>
      <c r="F170" s="547"/>
      <c r="G170" s="288"/>
      <c r="H170" s="289"/>
    </row>
    <row r="171" spans="2:8" s="3" customFormat="1" ht="36" customHeight="1" hidden="1" thickBot="1" thickTop="1">
      <c r="B171" s="548"/>
      <c r="C171" s="549"/>
      <c r="D171" s="879"/>
      <c r="E171" s="550"/>
      <c r="F171" s="301"/>
      <c r="G171" s="539"/>
      <c r="H171" s="551"/>
    </row>
    <row r="172" spans="2:8" s="3" customFormat="1" ht="51.75" customHeight="1" hidden="1" thickBot="1">
      <c r="B172" s="552" t="s">
        <v>86</v>
      </c>
      <c r="C172" s="553" t="s">
        <v>175</v>
      </c>
      <c r="D172" s="880">
        <v>0</v>
      </c>
      <c r="E172" s="554">
        <v>0</v>
      </c>
      <c r="F172" s="302">
        <v>0</v>
      </c>
      <c r="G172" s="441"/>
      <c r="H172" s="442"/>
    </row>
    <row r="173" spans="2:8" s="3" customFormat="1" ht="41.25" customHeight="1" hidden="1" thickBot="1" thickTop="1">
      <c r="B173" s="555" t="s">
        <v>87</v>
      </c>
      <c r="C173" s="556" t="s">
        <v>58</v>
      </c>
      <c r="D173" s="881">
        <f>D175+D179+D180+D186+D193+D194</f>
        <v>87297.9</v>
      </c>
      <c r="E173" s="557">
        <f>E175+E179+E180+E186+E193+E194</f>
        <v>8825</v>
      </c>
      <c r="F173" s="558">
        <f>F175+F179+F180+F186+F193+F194</f>
        <v>0</v>
      </c>
      <c r="G173" s="370">
        <f>F173/D173*100</f>
        <v>0</v>
      </c>
      <c r="H173" s="323">
        <f>F173/E173*100</f>
        <v>0</v>
      </c>
    </row>
    <row r="174" spans="2:8" s="3" customFormat="1" ht="53.25" customHeight="1" hidden="1" thickBot="1" thickTop="1">
      <c r="B174" s="559"/>
      <c r="C174" s="387" t="s">
        <v>176</v>
      </c>
      <c r="D174" s="882" t="e">
        <f>E174+F174+#REF!+#REF!</f>
        <v>#REF!</v>
      </c>
      <c r="E174" s="528">
        <v>0</v>
      </c>
      <c r="F174" s="302">
        <v>0</v>
      </c>
      <c r="G174" s="374"/>
      <c r="H174" s="417"/>
    </row>
    <row r="175" spans="2:8" s="3" customFormat="1" ht="39.75" customHeight="1" hidden="1" thickBot="1" thickTop="1">
      <c r="B175" s="560" t="s">
        <v>88</v>
      </c>
      <c r="C175" s="561" t="s">
        <v>59</v>
      </c>
      <c r="D175" s="882">
        <v>0</v>
      </c>
      <c r="E175" s="562">
        <v>0</v>
      </c>
      <c r="F175" s="302">
        <v>0</v>
      </c>
      <c r="G175" s="374" t="e">
        <f aca="true" t="shared" si="16" ref="G175:G186">F175/D175*100</f>
        <v>#DIV/0!</v>
      </c>
      <c r="H175" s="417" t="e">
        <f>F175/E175*100</f>
        <v>#DIV/0!</v>
      </c>
    </row>
    <row r="176" spans="2:8" s="3" customFormat="1" ht="28.5" customHeight="1" hidden="1" thickBot="1" thickTop="1">
      <c r="B176" s="331" t="s">
        <v>89</v>
      </c>
      <c r="C176" s="563" t="s">
        <v>177</v>
      </c>
      <c r="D176" s="883">
        <v>0</v>
      </c>
      <c r="E176" s="528">
        <v>0</v>
      </c>
      <c r="F176" s="444">
        <v>8000</v>
      </c>
      <c r="G176" s="374" t="e">
        <f t="shared" si="16"/>
        <v>#DIV/0!</v>
      </c>
      <c r="H176" s="417" t="e">
        <f>F176/E176*100</f>
        <v>#DIV/0!</v>
      </c>
    </row>
    <row r="177" spans="2:8" s="3" customFormat="1" ht="51.75" customHeight="1" hidden="1" thickBot="1">
      <c r="B177" s="331" t="s">
        <v>90</v>
      </c>
      <c r="C177" s="563" t="s">
        <v>179</v>
      </c>
      <c r="D177" s="884">
        <v>0</v>
      </c>
      <c r="E177" s="562">
        <v>0</v>
      </c>
      <c r="F177" s="298">
        <v>0</v>
      </c>
      <c r="G177" s="288" t="e">
        <f t="shared" si="16"/>
        <v>#DIV/0!</v>
      </c>
      <c r="H177" s="289" t="e">
        <f>F177/E177*100</f>
        <v>#DIV/0!</v>
      </c>
    </row>
    <row r="178" spans="2:8" s="3" customFormat="1" ht="52.5" customHeight="1" hidden="1" thickBot="1" thickTop="1">
      <c r="B178" s="564" t="s">
        <v>91</v>
      </c>
      <c r="C178" s="565" t="s">
        <v>178</v>
      </c>
      <c r="D178" s="885">
        <v>0</v>
      </c>
      <c r="E178" s="566">
        <v>0</v>
      </c>
      <c r="F178" s="301">
        <v>0</v>
      </c>
      <c r="G178" s="103" t="e">
        <f t="shared" si="16"/>
        <v>#DIV/0!</v>
      </c>
      <c r="H178" s="291" t="e">
        <f>F178/E178*100</f>
        <v>#DIV/0!</v>
      </c>
    </row>
    <row r="179" spans="2:8" s="3" customFormat="1" ht="36" customHeight="1" hidden="1" thickBot="1" thickTop="1">
      <c r="B179" s="389" t="s">
        <v>92</v>
      </c>
      <c r="C179" s="567" t="s">
        <v>60</v>
      </c>
      <c r="D179" s="886">
        <v>0</v>
      </c>
      <c r="E179" s="528">
        <v>0</v>
      </c>
      <c r="F179" s="568">
        <v>0</v>
      </c>
      <c r="G179" s="441" t="e">
        <f t="shared" si="16"/>
        <v>#DIV/0!</v>
      </c>
      <c r="H179" s="371" t="e">
        <f>F179/E179*100</f>
        <v>#DIV/0!</v>
      </c>
    </row>
    <row r="180" spans="2:8" s="3" customFormat="1" ht="30" customHeight="1" hidden="1" thickBot="1" thickTop="1">
      <c r="B180" s="295" t="s">
        <v>93</v>
      </c>
      <c r="C180" s="569" t="s">
        <v>180</v>
      </c>
      <c r="D180" s="887">
        <f>D182+D184+D185</f>
        <v>43160.899999999994</v>
      </c>
      <c r="E180" s="570">
        <f>E182+E184+E185</f>
        <v>0</v>
      </c>
      <c r="F180" s="570">
        <f>F182+F184+F185</f>
        <v>0</v>
      </c>
      <c r="G180" s="533">
        <f t="shared" si="16"/>
        <v>0</v>
      </c>
      <c r="H180" s="417"/>
    </row>
    <row r="181" spans="2:8" s="3" customFormat="1" ht="24" hidden="1" thickBot="1">
      <c r="B181" s="571" t="s">
        <v>252</v>
      </c>
      <c r="C181" s="572" t="s">
        <v>181</v>
      </c>
      <c r="D181" s="888">
        <v>0</v>
      </c>
      <c r="E181" s="537">
        <v>0</v>
      </c>
      <c r="F181" s="298">
        <v>0</v>
      </c>
      <c r="G181" s="533" t="e">
        <f t="shared" si="16"/>
        <v>#DIV/0!</v>
      </c>
      <c r="H181" s="289"/>
    </row>
    <row r="182" spans="2:8" s="3" customFormat="1" ht="27" customHeight="1" hidden="1" thickTop="1">
      <c r="B182" s="573" t="s">
        <v>94</v>
      </c>
      <c r="C182" s="574" t="s">
        <v>181</v>
      </c>
      <c r="D182" s="889">
        <v>14908.5</v>
      </c>
      <c r="E182" s="575">
        <v>0</v>
      </c>
      <c r="F182" s="576">
        <v>0</v>
      </c>
      <c r="G182" s="103">
        <f t="shared" si="16"/>
        <v>0</v>
      </c>
      <c r="H182" s="291"/>
    </row>
    <row r="183" spans="2:8" s="3" customFormat="1" ht="31.5" customHeight="1" hidden="1">
      <c r="B183" s="573" t="s">
        <v>95</v>
      </c>
      <c r="C183" s="574" t="s">
        <v>182</v>
      </c>
      <c r="D183" s="889">
        <v>0</v>
      </c>
      <c r="E183" s="575">
        <v>0</v>
      </c>
      <c r="F183" s="577">
        <v>0</v>
      </c>
      <c r="G183" s="430" t="e">
        <f t="shared" si="16"/>
        <v>#DIV/0!</v>
      </c>
      <c r="H183" s="431"/>
    </row>
    <row r="184" spans="2:8" s="3" customFormat="1" ht="27" customHeight="1" hidden="1">
      <c r="B184" s="573" t="s">
        <v>411</v>
      </c>
      <c r="C184" s="578" t="s">
        <v>183</v>
      </c>
      <c r="D184" s="890">
        <v>18779.7</v>
      </c>
      <c r="E184" s="575">
        <v>0</v>
      </c>
      <c r="F184" s="344">
        <v>0</v>
      </c>
      <c r="G184" s="430">
        <f t="shared" si="16"/>
        <v>0</v>
      </c>
      <c r="H184" s="431"/>
    </row>
    <row r="185" spans="2:8" s="6" customFormat="1" ht="26.25" customHeight="1" hidden="1" thickBot="1">
      <c r="B185" s="579" t="s">
        <v>412</v>
      </c>
      <c r="C185" s="580" t="s">
        <v>387</v>
      </c>
      <c r="D185" s="891">
        <v>9472.7</v>
      </c>
      <c r="E185" s="540">
        <v>0</v>
      </c>
      <c r="F185" s="302">
        <v>0</v>
      </c>
      <c r="G185" s="361">
        <f t="shared" si="16"/>
        <v>0</v>
      </c>
      <c r="H185" s="493"/>
    </row>
    <row r="186" spans="2:8" ht="33" customHeight="1" hidden="1" thickBot="1">
      <c r="B186" s="581" t="s">
        <v>96</v>
      </c>
      <c r="C186" s="582" t="s">
        <v>184</v>
      </c>
      <c r="D186" s="878">
        <f>D188+D189+D191+D192</f>
        <v>44137</v>
      </c>
      <c r="E186" s="545">
        <f>E188+E189+E191+E192</f>
        <v>8825</v>
      </c>
      <c r="F186" s="545">
        <f>F188+F189+F191+F192</f>
        <v>0</v>
      </c>
      <c r="G186" s="288">
        <f t="shared" si="16"/>
        <v>0</v>
      </c>
      <c r="H186" s="289">
        <f>F186/E186*100</f>
        <v>0</v>
      </c>
    </row>
    <row r="187" spans="2:8" ht="33" customHeight="1" hidden="1" thickBot="1" thickTop="1">
      <c r="B187" s="583"/>
      <c r="C187" s="584" t="s">
        <v>185</v>
      </c>
      <c r="D187" s="880"/>
      <c r="E187" s="554"/>
      <c r="F187" s="585"/>
      <c r="G187" s="426"/>
      <c r="H187" s="371"/>
    </row>
    <row r="188" spans="2:8" ht="31.5" customHeight="1" hidden="1" thickTop="1">
      <c r="B188" s="337" t="s">
        <v>97</v>
      </c>
      <c r="C188" s="586" t="s">
        <v>61</v>
      </c>
      <c r="D188" s="879">
        <v>0</v>
      </c>
      <c r="E188" s="537">
        <v>0</v>
      </c>
      <c r="F188" s="538">
        <v>0</v>
      </c>
      <c r="G188" s="430" t="e">
        <f>F188/D188*100</f>
        <v>#DIV/0!</v>
      </c>
      <c r="H188" s="375" t="e">
        <f>F188/E188*100</f>
        <v>#DIV/0!</v>
      </c>
    </row>
    <row r="189" spans="2:8" ht="23.25" customHeight="1" hidden="1" thickBot="1" thickTop="1">
      <c r="B189" s="341" t="s">
        <v>98</v>
      </c>
      <c r="C189" s="578" t="s">
        <v>24</v>
      </c>
      <c r="D189" s="892">
        <v>44137</v>
      </c>
      <c r="E189" s="575">
        <v>8825</v>
      </c>
      <c r="F189" s="538">
        <v>0</v>
      </c>
      <c r="G189" s="430">
        <f>F189/D189*100</f>
        <v>0</v>
      </c>
      <c r="H189" s="431">
        <f>F189/E189*100</f>
        <v>0</v>
      </c>
    </row>
    <row r="190" spans="2:8" ht="12.75" customHeight="1" hidden="1" thickBot="1">
      <c r="B190" s="331" t="s">
        <v>99</v>
      </c>
      <c r="C190" s="563" t="s">
        <v>25</v>
      </c>
      <c r="D190" s="880" t="e">
        <f>E190+F190+#REF!+#REF!</f>
        <v>#REF!</v>
      </c>
      <c r="E190" s="554">
        <v>0</v>
      </c>
      <c r="F190" s="577"/>
      <c r="G190" s="430"/>
      <c r="H190" s="431"/>
    </row>
    <row r="191" spans="2:8" ht="16.5" hidden="1" thickBot="1">
      <c r="B191" s="331" t="s">
        <v>100</v>
      </c>
      <c r="C191" s="563" t="s">
        <v>62</v>
      </c>
      <c r="D191" s="893">
        <v>0</v>
      </c>
      <c r="E191" s="528">
        <v>0</v>
      </c>
      <c r="F191" s="587">
        <v>0</v>
      </c>
      <c r="G191" s="430" t="e">
        <f>F191/D191*100</f>
        <v>#DIV/0!</v>
      </c>
      <c r="H191" s="431" t="e">
        <f>F191/E191*100</f>
        <v>#DIV/0!</v>
      </c>
    </row>
    <row r="192" spans="2:8" ht="47.25" customHeight="1" hidden="1" thickBot="1">
      <c r="B192" s="341" t="s">
        <v>388</v>
      </c>
      <c r="C192" s="578" t="s">
        <v>389</v>
      </c>
      <c r="D192" s="880">
        <v>0</v>
      </c>
      <c r="E192" s="554">
        <v>0</v>
      </c>
      <c r="F192" s="438">
        <v>0</v>
      </c>
      <c r="G192" s="430" t="e">
        <f>F192/D192*100</f>
        <v>#DIV/0!</v>
      </c>
      <c r="H192" s="431" t="e">
        <f>F192/E192*100</f>
        <v>#DIV/0!</v>
      </c>
    </row>
    <row r="193" spans="2:8" ht="47.25" customHeight="1" hidden="1" thickBot="1">
      <c r="B193" s="117" t="s">
        <v>390</v>
      </c>
      <c r="C193" s="588" t="s">
        <v>391</v>
      </c>
      <c r="D193" s="881">
        <v>0</v>
      </c>
      <c r="E193" s="540">
        <v>0</v>
      </c>
      <c r="F193" s="444"/>
      <c r="G193" s="413"/>
      <c r="H193" s="414"/>
    </row>
    <row r="194" spans="2:8" ht="16.5" hidden="1" thickBot="1">
      <c r="B194" s="117" t="s">
        <v>392</v>
      </c>
      <c r="C194" s="589" t="s">
        <v>393</v>
      </c>
      <c r="D194" s="894">
        <v>0</v>
      </c>
      <c r="E194" s="562">
        <v>0</v>
      </c>
      <c r="F194" s="568">
        <v>0</v>
      </c>
      <c r="G194" s="413" t="e">
        <f>F194/D194*100</f>
        <v>#DIV/0!</v>
      </c>
      <c r="H194" s="414" t="e">
        <f>F194/E194*100</f>
        <v>#DIV/0!</v>
      </c>
    </row>
    <row r="195" spans="2:8" ht="58.5" customHeight="1" hidden="1" thickBot="1">
      <c r="B195" s="473" t="s">
        <v>481</v>
      </c>
      <c r="C195" s="590" t="s">
        <v>482</v>
      </c>
      <c r="D195" s="895">
        <f>SUM(D196:D197)</f>
        <v>889</v>
      </c>
      <c r="E195" s="591">
        <f>SUM(E196:E197)</f>
        <v>0</v>
      </c>
      <c r="F195" s="592">
        <f>SUM(F196:F197)</f>
        <v>0</v>
      </c>
      <c r="G195" s="288">
        <f>F195/D195*100</f>
        <v>0</v>
      </c>
      <c r="H195" s="289"/>
    </row>
    <row r="196" spans="2:8" ht="70.5" customHeight="1" hidden="1" thickBot="1" thickTop="1">
      <c r="B196" s="181" t="s">
        <v>483</v>
      </c>
      <c r="C196" s="590" t="s">
        <v>482</v>
      </c>
      <c r="D196" s="877">
        <v>889</v>
      </c>
      <c r="E196" s="542">
        <v>0</v>
      </c>
      <c r="F196" s="593">
        <v>0</v>
      </c>
      <c r="G196" s="279">
        <f>F196/D196*100</f>
        <v>0</v>
      </c>
      <c r="H196" s="543"/>
    </row>
    <row r="197" spans="2:8" ht="37.5" hidden="1" thickBot="1">
      <c r="B197" s="186" t="s">
        <v>354</v>
      </c>
      <c r="C197" s="549" t="s">
        <v>355</v>
      </c>
      <c r="D197" s="896"/>
      <c r="E197" s="540"/>
      <c r="F197" s="444"/>
      <c r="G197" s="426"/>
      <c r="H197" s="371"/>
    </row>
    <row r="198" spans="2:8" ht="16.5" hidden="1" thickBot="1">
      <c r="B198" s="594" t="s">
        <v>353</v>
      </c>
      <c r="C198" s="595" t="s">
        <v>63</v>
      </c>
      <c r="D198" s="897">
        <f>SUM(D200:D205)</f>
        <v>3894.7</v>
      </c>
      <c r="E198" s="597">
        <f>SUM(E200:E205)</f>
        <v>205</v>
      </c>
      <c r="F198" s="596">
        <f>SUM(F200:F205)</f>
        <v>106</v>
      </c>
      <c r="G198" s="374">
        <f>F198/D198*100</f>
        <v>2.721647366934552</v>
      </c>
      <c r="H198" s="417">
        <f>F198/E198*100</f>
        <v>51.707317073170735</v>
      </c>
    </row>
    <row r="199" spans="2:8" ht="23.25" hidden="1" thickBot="1">
      <c r="B199" s="571" t="s">
        <v>394</v>
      </c>
      <c r="C199" s="598" t="s">
        <v>397</v>
      </c>
      <c r="D199" s="898">
        <v>0</v>
      </c>
      <c r="E199" s="599">
        <v>0</v>
      </c>
      <c r="F199" s="600">
        <v>0</v>
      </c>
      <c r="G199" s="426" t="e">
        <f>F199/D199*100</f>
        <v>#DIV/0!</v>
      </c>
      <c r="H199" s="371" t="e">
        <f>F199/E199*100</f>
        <v>#DIV/0!</v>
      </c>
    </row>
    <row r="200" spans="2:8" ht="15.75" hidden="1" thickBot="1">
      <c r="B200" s="573" t="s">
        <v>395</v>
      </c>
      <c r="C200" s="346" t="s">
        <v>398</v>
      </c>
      <c r="D200" s="899">
        <v>1241</v>
      </c>
      <c r="E200" s="601">
        <v>205</v>
      </c>
      <c r="F200" s="602">
        <v>106</v>
      </c>
      <c r="G200" s="603">
        <f>F200/D200*100</f>
        <v>8.54149879129734</v>
      </c>
      <c r="H200" s="375">
        <f>F200/E200*100</f>
        <v>51.707317073170735</v>
      </c>
    </row>
    <row r="201" spans="2:8" ht="72.75" customHeight="1" hidden="1">
      <c r="B201" s="573" t="s">
        <v>396</v>
      </c>
      <c r="C201" s="346" t="s">
        <v>399</v>
      </c>
      <c r="D201" s="899"/>
      <c r="E201" s="601"/>
      <c r="F201" s="602"/>
      <c r="G201" s="604"/>
      <c r="H201" s="605"/>
    </row>
    <row r="202" spans="2:8" ht="47.25" customHeight="1" hidden="1">
      <c r="B202" s="573" t="s">
        <v>450</v>
      </c>
      <c r="C202" s="346" t="s">
        <v>451</v>
      </c>
      <c r="D202" s="899">
        <v>0</v>
      </c>
      <c r="E202" s="601">
        <v>0</v>
      </c>
      <c r="F202" s="602">
        <v>0</v>
      </c>
      <c r="G202" s="604"/>
      <c r="H202" s="605"/>
    </row>
    <row r="203" spans="2:8" ht="31.5" customHeight="1" hidden="1">
      <c r="B203" s="573" t="s">
        <v>452</v>
      </c>
      <c r="C203" s="346" t="s">
        <v>453</v>
      </c>
      <c r="D203" s="899">
        <v>0</v>
      </c>
      <c r="E203" s="601">
        <v>0</v>
      </c>
      <c r="F203" s="602">
        <v>0</v>
      </c>
      <c r="G203" s="606"/>
      <c r="H203" s="605"/>
    </row>
    <row r="204" spans="2:8" ht="30.75" customHeight="1" hidden="1">
      <c r="B204" s="573" t="s">
        <v>449</v>
      </c>
      <c r="C204" s="346" t="s">
        <v>440</v>
      </c>
      <c r="D204" s="899">
        <v>0</v>
      </c>
      <c r="E204" s="601">
        <v>0</v>
      </c>
      <c r="F204" s="602">
        <v>0</v>
      </c>
      <c r="G204" s="430" t="e">
        <f>F204/D204*100</f>
        <v>#DIV/0!</v>
      </c>
      <c r="H204" s="605"/>
    </row>
    <row r="205" spans="2:8" ht="30.75" customHeight="1" hidden="1" thickBot="1">
      <c r="B205" s="579" t="s">
        <v>490</v>
      </c>
      <c r="C205" s="348" t="s">
        <v>491</v>
      </c>
      <c r="D205" s="900">
        <v>2653.7</v>
      </c>
      <c r="E205" s="607">
        <v>0</v>
      </c>
      <c r="F205" s="608"/>
      <c r="G205" s="370"/>
      <c r="H205" s="323"/>
    </row>
    <row r="206" spans="2:8" ht="16.5" thickBot="1">
      <c r="B206" s="609" t="s">
        <v>512</v>
      </c>
      <c r="C206" s="610" t="s">
        <v>502</v>
      </c>
      <c r="D206" s="912">
        <v>802138</v>
      </c>
      <c r="E206" s="946">
        <v>605684.3</v>
      </c>
      <c r="F206" s="946">
        <v>555132.6</v>
      </c>
      <c r="G206" s="374">
        <f>F206/D206*100</f>
        <v>69.20662030722893</v>
      </c>
      <c r="H206" s="417">
        <f>F206/E206*100</f>
        <v>91.65378729480027</v>
      </c>
    </row>
    <row r="207" spans="2:8" ht="33.75" customHeight="1" hidden="1" thickBot="1">
      <c r="B207" s="223" t="s">
        <v>101</v>
      </c>
      <c r="C207" s="258" t="s">
        <v>64</v>
      </c>
      <c r="D207" s="913">
        <v>0</v>
      </c>
      <c r="E207" s="947">
        <v>0</v>
      </c>
      <c r="F207" s="444">
        <v>0</v>
      </c>
      <c r="G207" s="103"/>
      <c r="H207" s="291"/>
    </row>
    <row r="208" spans="2:8" ht="29.25" customHeight="1" hidden="1" thickBot="1">
      <c r="B208" s="611" t="s">
        <v>102</v>
      </c>
      <c r="C208" s="544" t="s">
        <v>136</v>
      </c>
      <c r="D208" s="914">
        <f>D209+D210</f>
        <v>3095.8</v>
      </c>
      <c r="E208" s="948">
        <f>E209+E210</f>
        <v>774.4</v>
      </c>
      <c r="F208" s="914">
        <f>F209+F210</f>
        <v>706</v>
      </c>
      <c r="G208" s="612">
        <f aca="true" t="shared" si="17" ref="G208:G244">F208/D208*100</f>
        <v>22.805090768137475</v>
      </c>
      <c r="H208" s="613">
        <f aca="true" t="shared" si="18" ref="H208:H231">F208/E208*100</f>
        <v>91.16735537190083</v>
      </c>
    </row>
    <row r="209" spans="2:8" ht="30.75" customHeight="1" hidden="1" thickTop="1">
      <c r="B209" s="181" t="s">
        <v>134</v>
      </c>
      <c r="C209" s="536" t="s">
        <v>65</v>
      </c>
      <c r="D209" s="915">
        <v>2294</v>
      </c>
      <c r="E209" s="949">
        <v>574</v>
      </c>
      <c r="F209" s="920">
        <v>574</v>
      </c>
      <c r="G209" s="539">
        <f t="shared" si="17"/>
        <v>25.021795989537924</v>
      </c>
      <c r="H209" s="551">
        <f t="shared" si="18"/>
        <v>100</v>
      </c>
    </row>
    <row r="210" spans="2:8" ht="35.25" customHeight="1" hidden="1" thickBot="1">
      <c r="B210" s="223" t="s">
        <v>135</v>
      </c>
      <c r="C210" s="614" t="s">
        <v>66</v>
      </c>
      <c r="D210" s="916">
        <v>801.8</v>
      </c>
      <c r="E210" s="950">
        <v>200.4</v>
      </c>
      <c r="F210" s="313">
        <v>132</v>
      </c>
      <c r="G210" s="441">
        <f t="shared" si="17"/>
        <v>16.462958343726616</v>
      </c>
      <c r="H210" s="442">
        <f t="shared" si="18"/>
        <v>65.86826347305389</v>
      </c>
    </row>
    <row r="211" spans="2:8" ht="44.25" customHeight="1" hidden="1" thickBot="1">
      <c r="B211" s="611" t="s">
        <v>103</v>
      </c>
      <c r="C211" s="615" t="s">
        <v>67</v>
      </c>
      <c r="D211" s="917">
        <v>0</v>
      </c>
      <c r="E211" s="951">
        <v>0</v>
      </c>
      <c r="F211" s="302">
        <v>0</v>
      </c>
      <c r="G211" s="441" t="e">
        <f t="shared" si="17"/>
        <v>#DIV/0!</v>
      </c>
      <c r="H211" s="442" t="e">
        <f t="shared" si="18"/>
        <v>#DIV/0!</v>
      </c>
    </row>
    <row r="212" spans="2:8" ht="39" customHeight="1" hidden="1" thickBot="1">
      <c r="B212" s="517" t="s">
        <v>348</v>
      </c>
      <c r="C212" s="544" t="s">
        <v>68</v>
      </c>
      <c r="D212" s="918">
        <v>2173</v>
      </c>
      <c r="E212" s="952">
        <v>549</v>
      </c>
      <c r="F212" s="616">
        <v>549</v>
      </c>
      <c r="G212" s="370">
        <f t="shared" si="17"/>
        <v>25.264611136677406</v>
      </c>
      <c r="H212" s="323">
        <f t="shared" si="18"/>
        <v>100</v>
      </c>
    </row>
    <row r="213" spans="2:8" ht="46.5" customHeight="1" hidden="1" thickBot="1">
      <c r="B213" s="517" t="s">
        <v>347</v>
      </c>
      <c r="C213" s="617" t="s">
        <v>69</v>
      </c>
      <c r="D213" s="919">
        <v>560.4</v>
      </c>
      <c r="E213" s="947">
        <v>105</v>
      </c>
      <c r="F213" s="938">
        <v>0</v>
      </c>
      <c r="G213" s="374">
        <f t="shared" si="17"/>
        <v>0</v>
      </c>
      <c r="H213" s="618">
        <f t="shared" si="18"/>
        <v>0</v>
      </c>
    </row>
    <row r="214" spans="2:8" ht="39.75" customHeight="1" hidden="1" thickBot="1">
      <c r="B214" s="619" t="s">
        <v>104</v>
      </c>
      <c r="C214" s="620" t="s">
        <v>152</v>
      </c>
      <c r="D214" s="914">
        <f>D215+D216</f>
        <v>5381</v>
      </c>
      <c r="E214" s="948">
        <f>E215+E216</f>
        <v>1345</v>
      </c>
      <c r="F214" s="948">
        <f>F215+F216</f>
        <v>896</v>
      </c>
      <c r="G214" s="533">
        <f t="shared" si="17"/>
        <v>16.65118007805241</v>
      </c>
      <c r="H214" s="289">
        <f t="shared" si="18"/>
        <v>66.61710037174721</v>
      </c>
    </row>
    <row r="215" spans="2:8" ht="28.5" customHeight="1" hidden="1" thickTop="1">
      <c r="B215" s="535" t="s">
        <v>313</v>
      </c>
      <c r="C215" s="621" t="s">
        <v>153</v>
      </c>
      <c r="D215" s="920">
        <v>0</v>
      </c>
      <c r="E215" s="949">
        <v>0</v>
      </c>
      <c r="F215" s="924">
        <v>0</v>
      </c>
      <c r="G215" s="622" t="e">
        <f t="shared" si="17"/>
        <v>#DIV/0!</v>
      </c>
      <c r="H215" s="623" t="e">
        <f t="shared" si="18"/>
        <v>#DIV/0!</v>
      </c>
    </row>
    <row r="216" spans="2:8" ht="24" customHeight="1" hidden="1" thickBot="1" thickTop="1">
      <c r="B216" s="166" t="s">
        <v>314</v>
      </c>
      <c r="C216" s="624" t="s">
        <v>154</v>
      </c>
      <c r="D216" s="921">
        <v>5381</v>
      </c>
      <c r="E216" s="953">
        <v>1345</v>
      </c>
      <c r="F216" s="921">
        <v>896</v>
      </c>
      <c r="G216" s="625">
        <f t="shared" si="17"/>
        <v>16.65118007805241</v>
      </c>
      <c r="H216" s="626">
        <f t="shared" si="18"/>
        <v>66.61710037174721</v>
      </c>
    </row>
    <row r="217" spans="2:8" ht="33" customHeight="1" hidden="1" thickBot="1">
      <c r="B217" s="389" t="s">
        <v>137</v>
      </c>
      <c r="C217" s="627" t="s">
        <v>155</v>
      </c>
      <c r="D217" s="541">
        <v>0</v>
      </c>
      <c r="E217" s="954">
        <v>0</v>
      </c>
      <c r="F217" s="541">
        <v>0</v>
      </c>
      <c r="G217" s="628" t="e">
        <f t="shared" si="17"/>
        <v>#DIV/0!</v>
      </c>
      <c r="H217" s="629" t="e">
        <f t="shared" si="18"/>
        <v>#DIV/0!</v>
      </c>
    </row>
    <row r="218" spans="2:8" ht="33" customHeight="1" hidden="1" thickBot="1">
      <c r="B218" s="491" t="s">
        <v>105</v>
      </c>
      <c r="C218" s="630" t="s">
        <v>70</v>
      </c>
      <c r="D218" s="922">
        <f>SUM(D219:D235)</f>
        <v>607827.9</v>
      </c>
      <c r="E218" s="955">
        <f>SUM(E219:E235)</f>
        <v>112228.29999999999</v>
      </c>
      <c r="F218" s="955">
        <f>SUM(F219:F235)</f>
        <v>60635.2</v>
      </c>
      <c r="G218" s="631">
        <f t="shared" si="17"/>
        <v>9.975718455832645</v>
      </c>
      <c r="H218" s="632">
        <f t="shared" si="18"/>
        <v>54.02844024189978</v>
      </c>
    </row>
    <row r="219" spans="2:8" ht="42" customHeight="1" hidden="1" thickTop="1">
      <c r="B219" s="633" t="s">
        <v>106</v>
      </c>
      <c r="C219" s="536" t="s">
        <v>71</v>
      </c>
      <c r="D219" s="920">
        <v>219</v>
      </c>
      <c r="E219" s="949">
        <v>173</v>
      </c>
      <c r="F219" s="920">
        <v>173</v>
      </c>
      <c r="G219" s="634">
        <f t="shared" si="17"/>
        <v>78.99543378995433</v>
      </c>
      <c r="H219" s="635">
        <f t="shared" si="18"/>
        <v>100</v>
      </c>
    </row>
    <row r="220" spans="2:8" ht="31.5" customHeight="1" hidden="1">
      <c r="B220" s="341" t="s">
        <v>107</v>
      </c>
      <c r="C220" s="598" t="s">
        <v>72</v>
      </c>
      <c r="D220" s="923">
        <v>378016</v>
      </c>
      <c r="E220" s="956">
        <v>67975</v>
      </c>
      <c r="F220" s="924">
        <v>39964</v>
      </c>
      <c r="G220" s="636">
        <f t="shared" si="17"/>
        <v>10.572039278760688</v>
      </c>
      <c r="H220" s="637">
        <f t="shared" si="18"/>
        <v>58.792203015814636</v>
      </c>
    </row>
    <row r="221" spans="2:8" ht="29.25" customHeight="1" hidden="1">
      <c r="B221" s="341" t="s">
        <v>108</v>
      </c>
      <c r="C221" s="346" t="s">
        <v>77</v>
      </c>
      <c r="D221" s="923">
        <v>4581</v>
      </c>
      <c r="E221" s="956">
        <v>0</v>
      </c>
      <c r="F221" s="923">
        <v>0</v>
      </c>
      <c r="G221" s="636">
        <f t="shared" si="17"/>
        <v>0</v>
      </c>
      <c r="H221" s="637"/>
    </row>
    <row r="222" spans="2:8" ht="18.75" customHeight="1" hidden="1">
      <c r="B222" s="341" t="s">
        <v>109</v>
      </c>
      <c r="C222" s="341" t="s">
        <v>173</v>
      </c>
      <c r="D222" s="924">
        <v>12672.3</v>
      </c>
      <c r="E222" s="957">
        <v>2141</v>
      </c>
      <c r="F222" s="924">
        <v>0</v>
      </c>
      <c r="G222" s="638">
        <f t="shared" si="17"/>
        <v>0</v>
      </c>
      <c r="H222" s="637">
        <f t="shared" si="18"/>
        <v>0</v>
      </c>
    </row>
    <row r="223" spans="2:8" ht="27.75" customHeight="1" hidden="1">
      <c r="B223" s="341" t="s">
        <v>110</v>
      </c>
      <c r="C223" s="346" t="s">
        <v>174</v>
      </c>
      <c r="D223" s="925">
        <v>10875.4</v>
      </c>
      <c r="E223" s="958">
        <v>2727.4</v>
      </c>
      <c r="F223" s="925">
        <v>0</v>
      </c>
      <c r="G223" s="639">
        <f t="shared" si="17"/>
        <v>0</v>
      </c>
      <c r="H223" s="640">
        <f t="shared" si="18"/>
        <v>0</v>
      </c>
    </row>
    <row r="224" spans="2:8" s="3" customFormat="1" ht="41.25" customHeight="1" hidden="1">
      <c r="B224" s="341" t="s">
        <v>111</v>
      </c>
      <c r="C224" s="598" t="s">
        <v>73</v>
      </c>
      <c r="D224" s="926">
        <v>114524.9</v>
      </c>
      <c r="E224" s="956">
        <v>17433</v>
      </c>
      <c r="F224" s="923">
        <v>6100.4</v>
      </c>
      <c r="G224" s="636">
        <f t="shared" si="17"/>
        <v>5.326701878805395</v>
      </c>
      <c r="H224" s="641">
        <f t="shared" si="18"/>
        <v>34.993403315550964</v>
      </c>
    </row>
    <row r="225" spans="2:8" s="3" customFormat="1" ht="28.5" customHeight="1" hidden="1">
      <c r="B225" s="341" t="s">
        <v>112</v>
      </c>
      <c r="C225" s="346" t="s">
        <v>74</v>
      </c>
      <c r="D225" s="925">
        <v>1119.7</v>
      </c>
      <c r="E225" s="958">
        <v>392</v>
      </c>
      <c r="F225" s="925">
        <v>261.2</v>
      </c>
      <c r="G225" s="638">
        <f t="shared" si="17"/>
        <v>23.32767705635438</v>
      </c>
      <c r="H225" s="637">
        <f t="shared" si="18"/>
        <v>66.63265306122449</v>
      </c>
    </row>
    <row r="226" spans="2:8" s="3" customFormat="1" ht="24" hidden="1" thickBot="1">
      <c r="B226" s="341" t="s">
        <v>113</v>
      </c>
      <c r="C226" s="598" t="s">
        <v>75</v>
      </c>
      <c r="D226" s="923">
        <v>4219</v>
      </c>
      <c r="E226" s="956">
        <v>1700</v>
      </c>
      <c r="F226" s="923">
        <v>1133.2</v>
      </c>
      <c r="G226" s="638">
        <f t="shared" si="17"/>
        <v>26.859445366200525</v>
      </c>
      <c r="H226" s="637">
        <f t="shared" si="18"/>
        <v>66.65882352941178</v>
      </c>
    </row>
    <row r="227" spans="2:8" s="3" customFormat="1" ht="30.75" customHeight="1" hidden="1">
      <c r="B227" s="564" t="s">
        <v>114</v>
      </c>
      <c r="C227" s="578" t="s">
        <v>76</v>
      </c>
      <c r="D227" s="927">
        <v>442</v>
      </c>
      <c r="E227" s="958">
        <v>111</v>
      </c>
      <c r="F227" s="925">
        <v>111</v>
      </c>
      <c r="G227" s="636">
        <f t="shared" si="17"/>
        <v>25.1131221719457</v>
      </c>
      <c r="H227" s="642">
        <f t="shared" si="18"/>
        <v>100</v>
      </c>
    </row>
    <row r="228" spans="2:8" s="3" customFormat="1" ht="46.5" hidden="1" thickBot="1">
      <c r="B228" s="564" t="s">
        <v>115</v>
      </c>
      <c r="C228" s="598" t="s">
        <v>160</v>
      </c>
      <c r="D228" s="923">
        <v>29892</v>
      </c>
      <c r="E228" s="956">
        <v>7474</v>
      </c>
      <c r="F228" s="923">
        <v>4976</v>
      </c>
      <c r="G228" s="643">
        <f t="shared" si="17"/>
        <v>16.646594406530173</v>
      </c>
      <c r="H228" s="644">
        <f t="shared" si="18"/>
        <v>66.57746855766658</v>
      </c>
    </row>
    <row r="229" spans="2:8" s="3" customFormat="1" ht="40.5" customHeight="1" hidden="1">
      <c r="B229" s="341" t="s">
        <v>116</v>
      </c>
      <c r="C229" s="346" t="s">
        <v>159</v>
      </c>
      <c r="D229" s="926">
        <v>1847</v>
      </c>
      <c r="E229" s="956">
        <v>305</v>
      </c>
      <c r="F229" s="923">
        <v>165</v>
      </c>
      <c r="G229" s="636">
        <f t="shared" si="17"/>
        <v>8.933405522468869</v>
      </c>
      <c r="H229" s="642">
        <f t="shared" si="18"/>
        <v>54.09836065573771</v>
      </c>
    </row>
    <row r="230" spans="2:8" s="3" customFormat="1" ht="24" hidden="1" thickBot="1">
      <c r="B230" s="341" t="s">
        <v>117</v>
      </c>
      <c r="C230" s="346" t="s">
        <v>79</v>
      </c>
      <c r="D230" s="926">
        <v>3427.6</v>
      </c>
      <c r="E230" s="956">
        <v>791.5</v>
      </c>
      <c r="F230" s="925">
        <v>445.8</v>
      </c>
      <c r="G230" s="643">
        <f t="shared" si="17"/>
        <v>13.006185085774302</v>
      </c>
      <c r="H230" s="644">
        <f t="shared" si="18"/>
        <v>56.323436512950096</v>
      </c>
    </row>
    <row r="231" spans="2:8" s="3" customFormat="1" ht="39" customHeight="1" hidden="1">
      <c r="B231" s="341" t="s">
        <v>410</v>
      </c>
      <c r="C231" s="598" t="s">
        <v>400</v>
      </c>
      <c r="D231" s="928">
        <v>23277</v>
      </c>
      <c r="E231" s="958">
        <v>4655.4</v>
      </c>
      <c r="F231" s="959">
        <v>3103.6</v>
      </c>
      <c r="G231" s="639">
        <f t="shared" si="17"/>
        <v>13.333333333333334</v>
      </c>
      <c r="H231" s="640">
        <f t="shared" si="18"/>
        <v>66.66666666666667</v>
      </c>
    </row>
    <row r="232" spans="2:8" ht="36.75" customHeight="1" hidden="1">
      <c r="B232" s="341" t="s">
        <v>118</v>
      </c>
      <c r="C232" s="346" t="s">
        <v>80</v>
      </c>
      <c r="D232" s="926">
        <v>843</v>
      </c>
      <c r="E232" s="956">
        <v>0</v>
      </c>
      <c r="F232" s="923">
        <v>0</v>
      </c>
      <c r="G232" s="636">
        <f t="shared" si="17"/>
        <v>0</v>
      </c>
      <c r="H232" s="642"/>
    </row>
    <row r="233" spans="2:8" ht="28.5" customHeight="1" hidden="1">
      <c r="B233" s="341" t="s">
        <v>29</v>
      </c>
      <c r="C233" s="342" t="s">
        <v>349</v>
      </c>
      <c r="D233" s="929">
        <v>16935</v>
      </c>
      <c r="E233" s="960">
        <v>5680</v>
      </c>
      <c r="F233" s="961">
        <v>3756</v>
      </c>
      <c r="G233" s="636">
        <f t="shared" si="17"/>
        <v>22.17891939769708</v>
      </c>
      <c r="H233" s="645">
        <f aca="true" t="shared" si="19" ref="H233:H244">F233/E233*100</f>
        <v>66.12676056338029</v>
      </c>
    </row>
    <row r="234" spans="2:8" ht="28.5" customHeight="1" hidden="1">
      <c r="B234" s="341" t="s">
        <v>421</v>
      </c>
      <c r="C234" s="342" t="s">
        <v>422</v>
      </c>
      <c r="D234" s="930">
        <v>2681</v>
      </c>
      <c r="E234" s="960">
        <v>670</v>
      </c>
      <c r="F234" s="961">
        <v>446</v>
      </c>
      <c r="G234" s="636">
        <f t="shared" si="17"/>
        <v>16.635583737411412</v>
      </c>
      <c r="H234" s="642">
        <f t="shared" si="19"/>
        <v>66.56716417910448</v>
      </c>
    </row>
    <row r="235" spans="2:8" ht="28.5" customHeight="1" hidden="1" thickBot="1">
      <c r="B235" s="166" t="s">
        <v>488</v>
      </c>
      <c r="C235" s="348" t="s">
        <v>489</v>
      </c>
      <c r="D235" s="931">
        <v>2256</v>
      </c>
      <c r="E235" s="962">
        <v>0</v>
      </c>
      <c r="F235" s="646">
        <v>0</v>
      </c>
      <c r="G235" s="625">
        <f t="shared" si="17"/>
        <v>0</v>
      </c>
      <c r="H235" s="626" t="e">
        <f t="shared" si="19"/>
        <v>#DIV/0!</v>
      </c>
    </row>
    <row r="236" spans="2:8" ht="59.25" customHeight="1" hidden="1" thickBot="1">
      <c r="B236" s="223" t="s">
        <v>378</v>
      </c>
      <c r="C236" s="237" t="s">
        <v>258</v>
      </c>
      <c r="D236" s="932">
        <v>29162.2</v>
      </c>
      <c r="E236" s="951">
        <v>8748.7</v>
      </c>
      <c r="F236" s="616">
        <v>8748.7</v>
      </c>
      <c r="G236" s="625">
        <f t="shared" si="17"/>
        <v>30.00013716386281</v>
      </c>
      <c r="H236" s="626">
        <f t="shared" si="19"/>
        <v>100</v>
      </c>
    </row>
    <row r="237" spans="2:8" ht="44.25" customHeight="1" hidden="1" thickBot="1">
      <c r="B237" s="233" t="s">
        <v>366</v>
      </c>
      <c r="C237" s="310" t="s">
        <v>81</v>
      </c>
      <c r="D237" s="933">
        <f>D238+D239</f>
        <v>0</v>
      </c>
      <c r="E237" s="963">
        <f>E238+E239</f>
        <v>0</v>
      </c>
      <c r="F237" s="948">
        <f>F238+F239</f>
        <v>0</v>
      </c>
      <c r="G237" s="647" t="e">
        <f t="shared" si="17"/>
        <v>#DIV/0!</v>
      </c>
      <c r="H237" s="648" t="e">
        <f t="shared" si="19"/>
        <v>#DIV/0!</v>
      </c>
    </row>
    <row r="238" spans="2:8" ht="32.25" customHeight="1" hidden="1" thickTop="1">
      <c r="B238" s="535" t="s">
        <v>315</v>
      </c>
      <c r="C238" s="649" t="s">
        <v>0</v>
      </c>
      <c r="D238" s="934">
        <v>0</v>
      </c>
      <c r="E238" s="964">
        <v>0</v>
      </c>
      <c r="F238" s="301">
        <v>0</v>
      </c>
      <c r="G238" s="650" t="e">
        <f t="shared" si="17"/>
        <v>#DIV/0!</v>
      </c>
      <c r="H238" s="651" t="e">
        <f t="shared" si="19"/>
        <v>#DIV/0!</v>
      </c>
    </row>
    <row r="239" spans="2:8" ht="55.5" customHeight="1" hidden="1" thickBot="1" thickTop="1">
      <c r="B239" s="652" t="s">
        <v>367</v>
      </c>
      <c r="C239" s="614" t="s">
        <v>1</v>
      </c>
      <c r="D239" s="935">
        <v>0</v>
      </c>
      <c r="E239" s="965">
        <v>0</v>
      </c>
      <c r="F239" s="959">
        <v>0</v>
      </c>
      <c r="G239" s="653" t="e">
        <f t="shared" si="17"/>
        <v>#DIV/0!</v>
      </c>
      <c r="H239" s="654" t="e">
        <f t="shared" si="19"/>
        <v>#DIV/0!</v>
      </c>
    </row>
    <row r="240" spans="2:8" ht="50.25" customHeight="1" hidden="1" thickBot="1">
      <c r="B240" s="655" t="s">
        <v>119</v>
      </c>
      <c r="C240" s="310" t="s">
        <v>82</v>
      </c>
      <c r="D240" s="936">
        <f>D241+D242</f>
        <v>3800</v>
      </c>
      <c r="E240" s="966">
        <f>E241+E242</f>
        <v>845</v>
      </c>
      <c r="F240" s="966">
        <f>F241+F242</f>
        <v>554</v>
      </c>
      <c r="G240" s="647">
        <f t="shared" si="17"/>
        <v>14.578947368421053</v>
      </c>
      <c r="H240" s="648">
        <f t="shared" si="19"/>
        <v>65.56213017751479</v>
      </c>
    </row>
    <row r="241" spans="2:8" ht="40.5" customHeight="1" hidden="1" thickTop="1">
      <c r="B241" s="331" t="s">
        <v>369</v>
      </c>
      <c r="C241" s="332" t="s">
        <v>83</v>
      </c>
      <c r="D241" s="538">
        <v>0</v>
      </c>
      <c r="E241" s="967">
        <v>0</v>
      </c>
      <c r="F241" s="538">
        <v>0</v>
      </c>
      <c r="G241" s="622" t="e">
        <f t="shared" si="17"/>
        <v>#DIV/0!</v>
      </c>
      <c r="H241" s="623" t="e">
        <f t="shared" si="19"/>
        <v>#DIV/0!</v>
      </c>
    </row>
    <row r="242" spans="2:8" ht="39.75" customHeight="1" hidden="1" thickTop="1">
      <c r="B242" s="337" t="s">
        <v>368</v>
      </c>
      <c r="C242" s="338" t="s">
        <v>84</v>
      </c>
      <c r="D242" s="925">
        <v>3800</v>
      </c>
      <c r="E242" s="968">
        <v>845</v>
      </c>
      <c r="F242" s="925">
        <v>554</v>
      </c>
      <c r="G242" s="656">
        <f t="shared" si="17"/>
        <v>14.578947368421053</v>
      </c>
      <c r="H242" s="657">
        <f t="shared" si="19"/>
        <v>65.56213017751479</v>
      </c>
    </row>
    <row r="243" spans="2:8" ht="39.75" customHeight="1" hidden="1">
      <c r="B243" s="380" t="s">
        <v>443</v>
      </c>
      <c r="C243" s="658" t="s">
        <v>444</v>
      </c>
      <c r="D243" s="937">
        <f>D244+D246</f>
        <v>3781</v>
      </c>
      <c r="E243" s="969">
        <v>626</v>
      </c>
      <c r="F243" s="970">
        <f>F244+F246</f>
        <v>326</v>
      </c>
      <c r="G243" s="659">
        <f t="shared" si="17"/>
        <v>8.622057656704575</v>
      </c>
      <c r="H243" s="657">
        <f t="shared" si="19"/>
        <v>52.07667731629393</v>
      </c>
    </row>
    <row r="244" spans="2:8" ht="39.75" customHeight="1" hidden="1">
      <c r="B244" s="660" t="s">
        <v>431</v>
      </c>
      <c r="C244" s="661" t="s">
        <v>432</v>
      </c>
      <c r="D244" s="936">
        <v>0</v>
      </c>
      <c r="E244" s="966">
        <v>0</v>
      </c>
      <c r="F244" s="662">
        <v>0</v>
      </c>
      <c r="G244" s="659" t="e">
        <f t="shared" si="17"/>
        <v>#DIV/0!</v>
      </c>
      <c r="H244" s="663" t="e">
        <f t="shared" si="19"/>
        <v>#DIV/0!</v>
      </c>
    </row>
    <row r="245" spans="2:8" ht="39.75" customHeight="1" hidden="1">
      <c r="B245" s="660" t="s">
        <v>433</v>
      </c>
      <c r="C245" s="661" t="s">
        <v>434</v>
      </c>
      <c r="D245" s="936">
        <v>0</v>
      </c>
      <c r="E245" s="966">
        <v>0</v>
      </c>
      <c r="F245" s="662"/>
      <c r="G245" s="659"/>
      <c r="H245" s="663"/>
    </row>
    <row r="246" spans="2:8" ht="39.75" customHeight="1" hidden="1">
      <c r="B246" s="660" t="s">
        <v>433</v>
      </c>
      <c r="C246" s="661" t="s">
        <v>434</v>
      </c>
      <c r="D246" s="936">
        <v>3781</v>
      </c>
      <c r="E246" s="966">
        <v>626</v>
      </c>
      <c r="F246" s="662">
        <v>326</v>
      </c>
      <c r="G246" s="659">
        <f>F246/D246*100</f>
        <v>8.622057656704575</v>
      </c>
      <c r="H246" s="663"/>
    </row>
    <row r="247" spans="2:8" ht="59.25" customHeight="1" hidden="1" thickBot="1">
      <c r="B247" s="111" t="s">
        <v>435</v>
      </c>
      <c r="C247" s="664" t="s">
        <v>436</v>
      </c>
      <c r="D247" s="538">
        <v>4909</v>
      </c>
      <c r="E247" s="967">
        <v>1250</v>
      </c>
      <c r="F247" s="538">
        <v>0</v>
      </c>
      <c r="G247" s="622">
        <f>F247/D247*100</f>
        <v>0</v>
      </c>
      <c r="H247" s="623">
        <f aca="true" t="shared" si="20" ref="H247:H252">F247/E247*100</f>
        <v>0</v>
      </c>
    </row>
    <row r="248" spans="2:8" ht="16.5" hidden="1" thickBot="1">
      <c r="B248" s="665"/>
      <c r="C248" s="584"/>
      <c r="D248" s="538"/>
      <c r="E248" s="967"/>
      <c r="F248" s="568"/>
      <c r="G248" s="430" t="e">
        <f>F248/D248*100</f>
        <v>#DIV/0!</v>
      </c>
      <c r="H248" s="431" t="e">
        <f t="shared" si="20"/>
        <v>#DIV/0!</v>
      </c>
    </row>
    <row r="249" spans="2:8" ht="27" customHeight="1" hidden="1" thickBot="1">
      <c r="B249" s="666"/>
      <c r="C249" s="667"/>
      <c r="D249" s="577"/>
      <c r="E249" s="971"/>
      <c r="F249" s="668"/>
      <c r="G249" s="612" t="e">
        <f>F249/D249*100</f>
        <v>#DIV/0!</v>
      </c>
      <c r="H249" s="613" t="e">
        <f t="shared" si="20"/>
        <v>#DIV/0!</v>
      </c>
    </row>
    <row r="250" spans="2:8" ht="27" customHeight="1" hidden="1" thickTop="1">
      <c r="B250" s="573"/>
      <c r="C250" s="578"/>
      <c r="D250" s="541"/>
      <c r="E250" s="971"/>
      <c r="F250" s="444"/>
      <c r="G250" s="103"/>
      <c r="H250" s="291" t="e">
        <f t="shared" si="20"/>
        <v>#DIV/0!</v>
      </c>
    </row>
    <row r="251" spans="2:8" ht="27" customHeight="1" hidden="1">
      <c r="B251" s="573"/>
      <c r="C251" s="578"/>
      <c r="D251" s="577"/>
      <c r="E251" s="971"/>
      <c r="F251" s="568"/>
      <c r="G251" s="426" t="e">
        <f>#REF!/D251*100</f>
        <v>#REF!</v>
      </c>
      <c r="H251" s="371" t="e">
        <f t="shared" si="20"/>
        <v>#DIV/0!</v>
      </c>
    </row>
    <row r="252" spans="2:8" ht="27" customHeight="1" hidden="1" thickBot="1">
      <c r="B252" s="571"/>
      <c r="C252" s="563"/>
      <c r="D252" s="541"/>
      <c r="E252" s="971"/>
      <c r="F252" s="669"/>
      <c r="G252" s="430"/>
      <c r="H252" s="431" t="e">
        <f t="shared" si="20"/>
        <v>#DIV/0!</v>
      </c>
    </row>
    <row r="253" spans="2:8" ht="25.5" customHeight="1" hidden="1" thickBot="1">
      <c r="B253" s="573"/>
      <c r="C253" s="578"/>
      <c r="D253" s="577"/>
      <c r="E253" s="971"/>
      <c r="F253" s="302"/>
      <c r="G253" s="370"/>
      <c r="H253" s="323"/>
    </row>
    <row r="254" spans="2:8" ht="23.25" customHeight="1" hidden="1" thickBot="1">
      <c r="B254" s="571"/>
      <c r="C254" s="563"/>
      <c r="D254" s="541"/>
      <c r="E254" s="971"/>
      <c r="F254" s="444"/>
      <c r="G254" s="603" t="e">
        <f>F254/D254*100</f>
        <v>#DIV/0!</v>
      </c>
      <c r="H254" s="375" t="e">
        <f aca="true" t="shared" si="21" ref="H254:H269">F254/E254*100</f>
        <v>#DIV/0!</v>
      </c>
    </row>
    <row r="255" spans="2:8" ht="23.25" customHeight="1" hidden="1" thickBot="1">
      <c r="B255" s="666"/>
      <c r="C255" s="589"/>
      <c r="D255" s="577"/>
      <c r="E255" s="971"/>
      <c r="F255" s="412"/>
      <c r="G255" s="374"/>
      <c r="H255" s="417" t="e">
        <f t="shared" si="21"/>
        <v>#DIV/0!</v>
      </c>
    </row>
    <row r="256" spans="2:8" ht="36.75" customHeight="1" hidden="1" thickBot="1">
      <c r="B256" s="670"/>
      <c r="C256" s="667"/>
      <c r="D256" s="577"/>
      <c r="E256" s="971"/>
      <c r="F256" s="298"/>
      <c r="G256" s="288"/>
      <c r="H256" s="289" t="e">
        <f t="shared" si="21"/>
        <v>#DIV/0!</v>
      </c>
    </row>
    <row r="257" spans="2:8" ht="35.25" customHeight="1" hidden="1" thickTop="1">
      <c r="B257" s="337"/>
      <c r="C257" s="586"/>
      <c r="D257" s="541"/>
      <c r="E257" s="971"/>
      <c r="F257" s="301"/>
      <c r="G257" s="539"/>
      <c r="H257" s="291" t="e">
        <f t="shared" si="21"/>
        <v>#DIV/0!</v>
      </c>
    </row>
    <row r="258" spans="2:8" ht="33" customHeight="1" hidden="1">
      <c r="B258" s="341"/>
      <c r="C258" s="578"/>
      <c r="D258" s="577"/>
      <c r="E258" s="971"/>
      <c r="F258" s="425"/>
      <c r="G258" s="430"/>
      <c r="H258" s="671" t="e">
        <f t="shared" si="21"/>
        <v>#DIV/0!</v>
      </c>
    </row>
    <row r="259" spans="2:8" ht="33" customHeight="1" hidden="1">
      <c r="B259" s="331"/>
      <c r="C259" s="563"/>
      <c r="D259" s="538"/>
      <c r="E259" s="971"/>
      <c r="F259" s="425"/>
      <c r="G259" s="430"/>
      <c r="H259" s="671" t="e">
        <f t="shared" si="21"/>
        <v>#DIV/0!</v>
      </c>
    </row>
    <row r="260" spans="2:8" ht="26.25" customHeight="1" hidden="1" thickBot="1">
      <c r="B260" s="477"/>
      <c r="C260" s="588"/>
      <c r="D260" s="938"/>
      <c r="E260" s="972"/>
      <c r="F260" s="444"/>
      <c r="G260" s="426"/>
      <c r="H260" s="371" t="e">
        <f t="shared" si="21"/>
        <v>#DIV/0!</v>
      </c>
    </row>
    <row r="261" spans="2:8" ht="23.25" customHeight="1" hidden="1" thickBot="1">
      <c r="B261" s="672"/>
      <c r="C261" s="390"/>
      <c r="D261" s="939"/>
      <c r="E261" s="973"/>
      <c r="F261" s="425"/>
      <c r="G261" s="430"/>
      <c r="H261" s="671" t="e">
        <f t="shared" si="21"/>
        <v>#DIV/0!</v>
      </c>
    </row>
    <row r="262" spans="2:8" ht="16.5" hidden="1" thickBot="1">
      <c r="B262" s="389"/>
      <c r="C262" s="390"/>
      <c r="D262" s="940"/>
      <c r="E262" s="973"/>
      <c r="F262" s="673"/>
      <c r="G262" s="674"/>
      <c r="H262" s="675" t="e">
        <f t="shared" si="21"/>
        <v>#DIV/0!</v>
      </c>
    </row>
    <row r="263" spans="2:8" ht="28.5" customHeight="1" hidden="1" thickBot="1">
      <c r="B263" s="389"/>
      <c r="C263" s="390"/>
      <c r="D263" s="940"/>
      <c r="E263" s="973"/>
      <c r="F263" s="302"/>
      <c r="G263" s="242"/>
      <c r="H263" s="243" t="e">
        <f t="shared" si="21"/>
        <v>#DIV/0!</v>
      </c>
    </row>
    <row r="264" spans="2:8" ht="17.25" customHeight="1" thickBot="1">
      <c r="B264" s="81" t="s">
        <v>513</v>
      </c>
      <c r="C264" s="676" t="s">
        <v>85</v>
      </c>
      <c r="D264" s="941">
        <v>63182.2</v>
      </c>
      <c r="E264" s="974">
        <v>31895.9</v>
      </c>
      <c r="F264" s="974">
        <v>52211.1</v>
      </c>
      <c r="G264" s="361">
        <f>F264/D264*100</f>
        <v>82.63577399963914</v>
      </c>
      <c r="H264" s="402">
        <f t="shared" si="21"/>
        <v>163.69219868384337</v>
      </c>
    </row>
    <row r="265" spans="2:8" ht="55.5" customHeight="1" hidden="1" thickBot="1">
      <c r="B265" s="223" t="s">
        <v>316</v>
      </c>
      <c r="C265" s="677" t="s">
        <v>476</v>
      </c>
      <c r="D265" s="940">
        <v>8263</v>
      </c>
      <c r="E265" s="973">
        <v>2065</v>
      </c>
      <c r="F265" s="529">
        <v>2065</v>
      </c>
      <c r="G265" s="625">
        <f>F265/D265*100</f>
        <v>24.99092339344064</v>
      </c>
      <c r="H265" s="626">
        <f t="shared" si="21"/>
        <v>100</v>
      </c>
    </row>
    <row r="266" spans="2:8" s="3" customFormat="1" ht="42" customHeight="1" hidden="1" thickBot="1">
      <c r="B266" s="389" t="s">
        <v>120</v>
      </c>
      <c r="C266" s="678" t="s">
        <v>477</v>
      </c>
      <c r="D266" s="529">
        <v>0</v>
      </c>
      <c r="E266" s="975">
        <v>0</v>
      </c>
      <c r="F266" s="679">
        <v>0</v>
      </c>
      <c r="G266" s="680"/>
      <c r="H266" s="681" t="e">
        <f t="shared" si="21"/>
        <v>#DIV/0!</v>
      </c>
    </row>
    <row r="267" spans="2:8" s="3" customFormat="1" ht="45" customHeight="1" hidden="1" thickBot="1">
      <c r="B267" s="223" t="s">
        <v>121</v>
      </c>
      <c r="C267" s="257" t="s">
        <v>478</v>
      </c>
      <c r="D267" s="940">
        <v>0</v>
      </c>
      <c r="E267" s="973">
        <v>0</v>
      </c>
      <c r="F267" s="412">
        <v>0</v>
      </c>
      <c r="G267" s="242" t="e">
        <f aca="true" t="shared" si="22" ref="G267:G289">F267/D267*100</f>
        <v>#DIV/0!</v>
      </c>
      <c r="H267" s="243" t="e">
        <f t="shared" si="21"/>
        <v>#DIV/0!</v>
      </c>
    </row>
    <row r="268" spans="2:8" s="3" customFormat="1" ht="45" customHeight="1" hidden="1" thickBot="1">
      <c r="B268" s="285" t="s">
        <v>479</v>
      </c>
      <c r="C268" s="257" t="s">
        <v>480</v>
      </c>
      <c r="D268" s="914">
        <v>20.9</v>
      </c>
      <c r="E268" s="976">
        <v>0</v>
      </c>
      <c r="F268" s="682">
        <v>0</v>
      </c>
      <c r="G268" s="288">
        <f t="shared" si="22"/>
        <v>0</v>
      </c>
      <c r="H268" s="289"/>
    </row>
    <row r="269" spans="2:8" s="3" customFormat="1" ht="33.75" customHeight="1" hidden="1" thickBot="1">
      <c r="B269" s="579" t="s">
        <v>78</v>
      </c>
      <c r="C269" s="683" t="s">
        <v>462</v>
      </c>
      <c r="D269" s="529">
        <f>SUM(D270:D273)</f>
        <v>870.7</v>
      </c>
      <c r="E269" s="973">
        <f>SUM(E270:E273)</f>
        <v>870.7</v>
      </c>
      <c r="F269" s="973">
        <f>SUM(F270:F273)</f>
        <v>870.6</v>
      </c>
      <c r="G269" s="374">
        <f t="shared" si="22"/>
        <v>99.98851498794073</v>
      </c>
      <c r="H269" s="684">
        <f t="shared" si="21"/>
        <v>99.98851498794073</v>
      </c>
    </row>
    <row r="270" spans="2:8" s="3" customFormat="1" ht="33.75" customHeight="1" hidden="1">
      <c r="B270" s="262" t="s">
        <v>463</v>
      </c>
      <c r="C270" s="627" t="s">
        <v>464</v>
      </c>
      <c r="D270" s="942">
        <v>0</v>
      </c>
      <c r="E270" s="977">
        <v>0</v>
      </c>
      <c r="F270" s="685">
        <v>0</v>
      </c>
      <c r="G270" s="603" t="e">
        <f t="shared" si="22"/>
        <v>#DIV/0!</v>
      </c>
      <c r="H270" s="686"/>
    </row>
    <row r="271" spans="2:8" s="3" customFormat="1" ht="33.75" customHeight="1" hidden="1">
      <c r="B271" s="666" t="s">
        <v>465</v>
      </c>
      <c r="C271" s="589" t="s">
        <v>466</v>
      </c>
      <c r="D271" s="943">
        <v>0</v>
      </c>
      <c r="E271" s="978"/>
      <c r="F271" s="687">
        <v>0</v>
      </c>
      <c r="G271" s="430" t="e">
        <f t="shared" si="22"/>
        <v>#DIV/0!</v>
      </c>
      <c r="H271" s="688"/>
    </row>
    <row r="272" spans="2:8" s="3" customFormat="1" ht="33.75" customHeight="1" hidden="1">
      <c r="B272" s="666" t="s">
        <v>467</v>
      </c>
      <c r="C272" s="589" t="s">
        <v>468</v>
      </c>
      <c r="D272" s="943">
        <v>0</v>
      </c>
      <c r="E272" s="978"/>
      <c r="F272" s="687">
        <v>0</v>
      </c>
      <c r="G272" s="430" t="e">
        <f t="shared" si="22"/>
        <v>#DIV/0!</v>
      </c>
      <c r="H272" s="688"/>
    </row>
    <row r="273" spans="2:8" s="3" customFormat="1" ht="33.75" customHeight="1" hidden="1" thickBot="1">
      <c r="B273" s="223" t="s">
        <v>486</v>
      </c>
      <c r="C273" s="689" t="s">
        <v>487</v>
      </c>
      <c r="D273" s="932">
        <v>870.7</v>
      </c>
      <c r="E273" s="979">
        <v>870.7</v>
      </c>
      <c r="F273" s="690">
        <v>870.6</v>
      </c>
      <c r="G273" s="370">
        <f t="shared" si="22"/>
        <v>99.98851498794073</v>
      </c>
      <c r="H273" s="626"/>
    </row>
    <row r="274" spans="2:8" s="3" customFormat="1" ht="22.5" customHeight="1" thickBot="1">
      <c r="B274" s="463" t="s">
        <v>514</v>
      </c>
      <c r="C274" s="691" t="s">
        <v>272</v>
      </c>
      <c r="D274" s="941">
        <v>241353.2</v>
      </c>
      <c r="E274" s="980">
        <v>177217.1</v>
      </c>
      <c r="F274" s="980">
        <v>242752.2</v>
      </c>
      <c r="G274" s="692">
        <f t="shared" si="22"/>
        <v>100.5796484156829</v>
      </c>
      <c r="H274" s="692">
        <f>G274/E274*100</f>
        <v>0.056755047010521496</v>
      </c>
    </row>
    <row r="275" spans="2:8" s="3" customFormat="1" ht="36" customHeight="1" hidden="1">
      <c r="B275" s="262" t="s">
        <v>445</v>
      </c>
      <c r="C275" s="549" t="s">
        <v>446</v>
      </c>
      <c r="D275" s="909">
        <v>194339.3</v>
      </c>
      <c r="E275" s="981">
        <v>92525</v>
      </c>
      <c r="F275" s="541">
        <v>14000</v>
      </c>
      <c r="G275" s="129">
        <f t="shared" si="22"/>
        <v>7.203895455010902</v>
      </c>
      <c r="H275" s="681">
        <f>F275/E275*100</f>
        <v>15.131045663334234</v>
      </c>
    </row>
    <row r="276" spans="2:8" s="3" customFormat="1" ht="38.25" customHeight="1" hidden="1">
      <c r="B276" s="666" t="s">
        <v>447</v>
      </c>
      <c r="C276" s="693" t="s">
        <v>448</v>
      </c>
      <c r="D276" s="910">
        <v>0</v>
      </c>
      <c r="E276" s="982">
        <v>0</v>
      </c>
      <c r="F276" s="577">
        <v>0</v>
      </c>
      <c r="G276" s="694" t="e">
        <f t="shared" si="22"/>
        <v>#DIV/0!</v>
      </c>
      <c r="H276" s="688" t="e">
        <f>F276/E276*100</f>
        <v>#DIV/0!</v>
      </c>
    </row>
    <row r="277" spans="2:8" s="3" customFormat="1" ht="38.25" customHeight="1" hidden="1">
      <c r="B277" s="695" t="s">
        <v>484</v>
      </c>
      <c r="C277" s="693" t="s">
        <v>485</v>
      </c>
      <c r="D277" s="602">
        <v>230</v>
      </c>
      <c r="E277" s="983">
        <v>230</v>
      </c>
      <c r="F277" s="944">
        <v>230</v>
      </c>
      <c r="G277" s="659"/>
      <c r="H277" s="696"/>
    </row>
    <row r="278" spans="2:8" s="3" customFormat="1" ht="22.5" customHeight="1" hidden="1" thickBot="1">
      <c r="B278" s="285" t="s">
        <v>469</v>
      </c>
      <c r="C278" s="549" t="s">
        <v>439</v>
      </c>
      <c r="D278" s="909">
        <v>0</v>
      </c>
      <c r="E278" s="984">
        <v>0</v>
      </c>
      <c r="F278" s="541">
        <v>10</v>
      </c>
      <c r="G278" s="680" t="e">
        <f t="shared" si="22"/>
        <v>#DIV/0!</v>
      </c>
      <c r="H278" s="681"/>
    </row>
    <row r="279" spans="2:8" s="3" customFormat="1" ht="30.75" customHeight="1" thickBot="1">
      <c r="B279" s="285" t="s">
        <v>506</v>
      </c>
      <c r="C279" s="544" t="s">
        <v>516</v>
      </c>
      <c r="D279" s="911"/>
      <c r="E279" s="985"/>
      <c r="F279" s="813">
        <v>280.4</v>
      </c>
      <c r="G279" s="692"/>
      <c r="H279" s="692"/>
    </row>
    <row r="280" spans="2:8" s="3" customFormat="1" ht="29.25" customHeight="1" thickBot="1">
      <c r="B280" s="285" t="s">
        <v>507</v>
      </c>
      <c r="C280" s="544" t="s">
        <v>517</v>
      </c>
      <c r="D280" s="911"/>
      <c r="E280" s="985" t="s">
        <v>164</v>
      </c>
      <c r="F280" s="813">
        <v>-1472.3</v>
      </c>
      <c r="G280" s="692"/>
      <c r="H280" s="692"/>
    </row>
    <row r="281" spans="2:8" s="3" customFormat="1" ht="31.5" customHeight="1" thickBot="1">
      <c r="B281" s="697" t="s">
        <v>123</v>
      </c>
      <c r="C281" s="698" t="s">
        <v>171</v>
      </c>
      <c r="D281" s="986"/>
      <c r="E281" s="945">
        <f>E282+E289</f>
        <v>0</v>
      </c>
      <c r="F281" s="699">
        <v>0</v>
      </c>
      <c r="G281" s="692" t="e">
        <f t="shared" si="22"/>
        <v>#DIV/0!</v>
      </c>
      <c r="H281" s="684"/>
    </row>
    <row r="282" spans="2:8" s="3" customFormat="1" ht="28.5" customHeight="1" hidden="1" thickBot="1" thickTop="1">
      <c r="B282" s="700" t="s">
        <v>124</v>
      </c>
      <c r="C282" s="701" t="s">
        <v>122</v>
      </c>
      <c r="D282" s="901">
        <f>D283+D284+D285+D286+D287+D288</f>
        <v>0</v>
      </c>
      <c r="E282" s="702">
        <f>E283+E284+E285+E286+E287+E288</f>
        <v>0</v>
      </c>
      <c r="F282" s="702">
        <f>F283+F284+F285+F286+F287+F288</f>
        <v>0</v>
      </c>
      <c r="G282" s="109" t="e">
        <f t="shared" si="22"/>
        <v>#DIV/0!</v>
      </c>
      <c r="H282" s="110" t="e">
        <f aca="true" t="shared" si="23" ref="H282:H289">F282/E282*100</f>
        <v>#DIV/0!</v>
      </c>
    </row>
    <row r="283" spans="2:8" s="3" customFormat="1" ht="47.25" customHeight="1" hidden="1" thickTop="1">
      <c r="B283" s="700" t="s">
        <v>125</v>
      </c>
      <c r="C283" s="549" t="s">
        <v>360</v>
      </c>
      <c r="D283" s="902">
        <v>0</v>
      </c>
      <c r="E283" s="703">
        <v>0</v>
      </c>
      <c r="F283" s="253">
        <v>0</v>
      </c>
      <c r="G283" s="129" t="e">
        <f t="shared" si="22"/>
        <v>#DIV/0!</v>
      </c>
      <c r="H283" s="130" t="e">
        <f t="shared" si="23"/>
        <v>#DIV/0!</v>
      </c>
    </row>
    <row r="284" spans="2:8" ht="45.75" customHeight="1" hidden="1">
      <c r="B284" s="704" t="s">
        <v>126</v>
      </c>
      <c r="C284" s="693" t="s">
        <v>362</v>
      </c>
      <c r="D284" s="903">
        <v>0</v>
      </c>
      <c r="E284" s="705">
        <v>0</v>
      </c>
      <c r="F284" s="706">
        <v>0</v>
      </c>
      <c r="G284" s="123" t="e">
        <f t="shared" si="22"/>
        <v>#DIV/0!</v>
      </c>
      <c r="H284" s="124" t="e">
        <f t="shared" si="23"/>
        <v>#DIV/0!</v>
      </c>
    </row>
    <row r="285" spans="2:8" ht="41.25" customHeight="1" hidden="1">
      <c r="B285" s="707" t="s">
        <v>127</v>
      </c>
      <c r="C285" s="693" t="s">
        <v>361</v>
      </c>
      <c r="D285" s="902">
        <v>0</v>
      </c>
      <c r="E285" s="703">
        <v>0</v>
      </c>
      <c r="F285" s="253">
        <v>0</v>
      </c>
      <c r="G285" s="129" t="e">
        <f t="shared" si="22"/>
        <v>#DIV/0!</v>
      </c>
      <c r="H285" s="130" t="e">
        <f t="shared" si="23"/>
        <v>#DIV/0!</v>
      </c>
    </row>
    <row r="286" spans="2:8" ht="36.75" hidden="1" thickBot="1">
      <c r="B286" s="704" t="s">
        <v>128</v>
      </c>
      <c r="C286" s="693" t="s">
        <v>364</v>
      </c>
      <c r="D286" s="903">
        <v>0</v>
      </c>
      <c r="E286" s="705">
        <v>0</v>
      </c>
      <c r="F286" s="706">
        <v>0</v>
      </c>
      <c r="G286" s="123" t="e">
        <f t="shared" si="22"/>
        <v>#DIV/0!</v>
      </c>
      <c r="H286" s="124" t="e">
        <f t="shared" si="23"/>
        <v>#DIV/0!</v>
      </c>
    </row>
    <row r="287" spans="2:8" ht="44.25" customHeight="1" hidden="1" thickBot="1">
      <c r="B287" s="708" t="s">
        <v>129</v>
      </c>
      <c r="C287" s="615" t="s">
        <v>363</v>
      </c>
      <c r="D287" s="904">
        <v>0</v>
      </c>
      <c r="E287" s="709">
        <v>0</v>
      </c>
      <c r="F287" s="134">
        <v>0</v>
      </c>
      <c r="G287" s="314" t="e">
        <f t="shared" si="22"/>
        <v>#DIV/0!</v>
      </c>
      <c r="H287" s="315" t="e">
        <f t="shared" si="23"/>
        <v>#DIV/0!</v>
      </c>
    </row>
    <row r="288" spans="2:8" ht="44.25" customHeight="1" hidden="1" thickBot="1">
      <c r="B288" s="704" t="s">
        <v>404</v>
      </c>
      <c r="C288" s="693" t="s">
        <v>405</v>
      </c>
      <c r="D288" s="905">
        <v>0</v>
      </c>
      <c r="E288" s="710">
        <v>0</v>
      </c>
      <c r="F288" s="711"/>
      <c r="G288" s="489" t="e">
        <f t="shared" si="22"/>
        <v>#DIV/0!</v>
      </c>
      <c r="H288" s="490" t="e">
        <f t="shared" si="23"/>
        <v>#DIV/0!</v>
      </c>
    </row>
    <row r="289" spans="2:8" ht="30.75" customHeight="1" hidden="1" thickBot="1">
      <c r="B289" s="712" t="s">
        <v>427</v>
      </c>
      <c r="C289" s="713" t="s">
        <v>172</v>
      </c>
      <c r="D289" s="901">
        <v>0</v>
      </c>
      <c r="E289" s="714">
        <f>E291+E290+E292+E293</f>
        <v>0</v>
      </c>
      <c r="F289" s="715">
        <f>F290</f>
        <v>0</v>
      </c>
      <c r="G289" s="533" t="e">
        <f t="shared" si="22"/>
        <v>#DIV/0!</v>
      </c>
      <c r="H289" s="534" t="e">
        <f t="shared" si="23"/>
        <v>#DIV/0!</v>
      </c>
    </row>
    <row r="290" spans="2:8" ht="24.75" hidden="1" thickBot="1">
      <c r="B290" s="439" t="s">
        <v>428</v>
      </c>
      <c r="C290" s="549" t="s">
        <v>172</v>
      </c>
      <c r="D290" s="902">
        <v>0</v>
      </c>
      <c r="E290" s="703">
        <v>0</v>
      </c>
      <c r="F290" s="253">
        <v>0</v>
      </c>
      <c r="G290" s="426"/>
      <c r="H290" s="371"/>
    </row>
    <row r="291" spans="2:8" ht="32.25" customHeight="1" hidden="1" thickBot="1">
      <c r="B291" s="712" t="s">
        <v>425</v>
      </c>
      <c r="C291" s="713" t="s">
        <v>172</v>
      </c>
      <c r="D291" s="906">
        <f>D292</f>
        <v>1408</v>
      </c>
      <c r="E291" s="717">
        <f>E292</f>
        <v>0</v>
      </c>
      <c r="F291" s="716">
        <f>F292</f>
        <v>0</v>
      </c>
      <c r="G291" s="612"/>
      <c r="H291" s="613"/>
    </row>
    <row r="292" spans="1:8" s="72" customFormat="1" ht="24.75" hidden="1" thickBot="1">
      <c r="A292" s="71"/>
      <c r="B292" s="718" t="s">
        <v>426</v>
      </c>
      <c r="C292" s="719" t="s">
        <v>172</v>
      </c>
      <c r="D292" s="907">
        <v>1408</v>
      </c>
      <c r="E292" s="720"/>
      <c r="F292" s="250">
        <v>0</v>
      </c>
      <c r="G292" s="103"/>
      <c r="H292" s="291"/>
    </row>
    <row r="293" spans="1:8" s="72" customFormat="1" ht="24.75" hidden="1" thickBot="1">
      <c r="A293" s="71"/>
      <c r="B293" s="721" t="s">
        <v>350</v>
      </c>
      <c r="C293" s="615" t="s">
        <v>172</v>
      </c>
      <c r="D293" s="908"/>
      <c r="E293" s="722"/>
      <c r="F293" s="286">
        <v>0</v>
      </c>
      <c r="G293" s="129"/>
      <c r="H293" s="160"/>
    </row>
    <row r="294" spans="2:8" s="3" customFormat="1" ht="16.5" thickBot="1">
      <c r="B294" s="594"/>
      <c r="C294" s="723" t="s">
        <v>203</v>
      </c>
      <c r="D294" s="83">
        <f>D153+D154</f>
        <v>2708676.7</v>
      </c>
      <c r="E294" s="83">
        <f>E10+E154+E281</f>
        <v>2040346.9000000001</v>
      </c>
      <c r="F294" s="83">
        <f>F10+F154+F281</f>
        <v>2108068.3</v>
      </c>
      <c r="G294" s="401">
        <f>F294/D294*100</f>
        <v>77.8265010364655</v>
      </c>
      <c r="H294" s="493">
        <f>F294/E294*100</f>
        <v>103.31911205883664</v>
      </c>
    </row>
    <row r="295" spans="2:8" s="3" customFormat="1" ht="26.25" thickBot="1">
      <c r="B295" s="594"/>
      <c r="C295" s="724" t="s">
        <v>493</v>
      </c>
      <c r="D295" s="83">
        <f>SUM(D10+D274+D281)</f>
        <v>945233.5</v>
      </c>
      <c r="E295" s="83">
        <f>SUM(E10+E274+E281)</f>
        <v>713157.4</v>
      </c>
      <c r="F295" s="83">
        <f>SUM(F10+F274+F281)</f>
        <v>792364.3999999999</v>
      </c>
      <c r="G295" s="401">
        <f>F295/D295*100</f>
        <v>83.82737175523296</v>
      </c>
      <c r="H295" s="493">
        <f>F295/E295*100</f>
        <v>111.10652431006113</v>
      </c>
    </row>
    <row r="296" spans="2:8" ht="38.25" customHeight="1" thickBot="1">
      <c r="B296" s="594"/>
      <c r="C296" s="725" t="s">
        <v>473</v>
      </c>
      <c r="D296" s="83">
        <f>D10+D281</f>
        <v>703880.3</v>
      </c>
      <c r="E296" s="83">
        <f>E10+E281</f>
        <v>535940.3</v>
      </c>
      <c r="F296" s="83">
        <f>F10+F281</f>
        <v>549612.2</v>
      </c>
      <c r="G296" s="361">
        <f>F296/D296*100</f>
        <v>78.08319113349243</v>
      </c>
      <c r="H296" s="493">
        <f>F296/E296*100</f>
        <v>102.55101174515144</v>
      </c>
    </row>
    <row r="297" spans="2:8" ht="12.75">
      <c r="B297" s="726"/>
      <c r="C297" s="726"/>
      <c r="D297" s="726"/>
      <c r="E297" s="726"/>
      <c r="F297" s="727"/>
      <c r="G297" s="726"/>
      <c r="H297" s="726"/>
    </row>
    <row r="298" spans="2:8" ht="12.75">
      <c r="B298" s="726"/>
      <c r="C298" s="726"/>
      <c r="D298" s="726"/>
      <c r="E298" s="726"/>
      <c r="F298" s="727"/>
      <c r="G298" s="726"/>
      <c r="H298" s="726"/>
    </row>
    <row r="299" spans="2:8" ht="12.75">
      <c r="B299" s="726"/>
      <c r="C299" s="726"/>
      <c r="D299" s="726"/>
      <c r="E299" s="726"/>
      <c r="F299" s="727"/>
      <c r="G299" s="726"/>
      <c r="H299" s="726"/>
    </row>
    <row r="300" spans="2:8" ht="12.75">
      <c r="B300" s="726"/>
      <c r="C300" s="726"/>
      <c r="D300" s="726"/>
      <c r="E300" s="726"/>
      <c r="F300" s="727"/>
      <c r="G300" s="726"/>
      <c r="H300" s="726"/>
    </row>
    <row r="301" spans="2:8" ht="12.75">
      <c r="B301" s="726"/>
      <c r="C301" s="726"/>
      <c r="D301" s="726"/>
      <c r="E301" s="726"/>
      <c r="F301" s="727"/>
      <c r="G301" s="726"/>
      <c r="H301" s="726"/>
    </row>
    <row r="302" spans="2:8" s="32" customFormat="1" ht="12.75">
      <c r="B302" s="728"/>
      <c r="C302" s="729"/>
      <c r="D302" s="729"/>
      <c r="E302" s="996"/>
      <c r="F302" s="996"/>
      <c r="G302" s="728"/>
      <c r="H302" s="728"/>
    </row>
    <row r="303" spans="2:8" s="32" customFormat="1" ht="12.75">
      <c r="B303" s="729"/>
      <c r="C303" s="729"/>
      <c r="D303" s="729"/>
      <c r="E303" s="730"/>
      <c r="F303" s="731"/>
      <c r="G303" s="728"/>
      <c r="H303" s="728"/>
    </row>
    <row r="304" spans="2:8" s="32" customFormat="1" ht="12.75">
      <c r="B304" s="728"/>
      <c r="C304" s="729"/>
      <c r="D304" s="729"/>
      <c r="E304" s="732"/>
      <c r="F304" s="733"/>
      <c r="G304" s="728"/>
      <c r="H304" s="728"/>
    </row>
    <row r="305" spans="2:8" s="32" customFormat="1" ht="15.75">
      <c r="B305" s="734"/>
      <c r="C305" s="735"/>
      <c r="D305" s="736"/>
      <c r="E305" s="737"/>
      <c r="F305" s="737"/>
      <c r="G305" s="728"/>
      <c r="H305" s="728"/>
    </row>
    <row r="306" spans="2:8" s="32" customFormat="1" ht="15.75">
      <c r="B306" s="734"/>
      <c r="C306" s="735"/>
      <c r="D306" s="736"/>
      <c r="E306" s="736"/>
      <c r="F306" s="737"/>
      <c r="G306" s="728"/>
      <c r="H306" s="728"/>
    </row>
    <row r="307" spans="2:8" s="32" customFormat="1" ht="15.75">
      <c r="B307" s="734"/>
      <c r="C307" s="738"/>
      <c r="D307" s="739"/>
      <c r="E307" s="739"/>
      <c r="F307" s="740"/>
      <c r="G307" s="728"/>
      <c r="H307" s="728"/>
    </row>
    <row r="308" spans="2:8" s="32" customFormat="1" ht="15">
      <c r="B308" s="741"/>
      <c r="C308" s="742"/>
      <c r="D308" s="743"/>
      <c r="E308" s="743"/>
      <c r="F308" s="744"/>
      <c r="G308" s="728"/>
      <c r="H308" s="728"/>
    </row>
    <row r="309" spans="2:8" s="32" customFormat="1" ht="15">
      <c r="B309" s="745"/>
      <c r="C309" s="746"/>
      <c r="D309" s="747"/>
      <c r="E309" s="748"/>
      <c r="F309" s="749"/>
      <c r="G309" s="728"/>
      <c r="H309" s="728"/>
    </row>
    <row r="310" spans="2:8" s="32" customFormat="1" ht="15">
      <c r="B310" s="750"/>
      <c r="C310" s="751"/>
      <c r="D310" s="747"/>
      <c r="E310" s="747"/>
      <c r="F310" s="749"/>
      <c r="G310" s="728"/>
      <c r="H310" s="728"/>
    </row>
    <row r="311" spans="2:8" s="32" customFormat="1" ht="15">
      <c r="B311" s="750"/>
      <c r="C311" s="752"/>
      <c r="D311" s="753"/>
      <c r="E311" s="748"/>
      <c r="F311" s="749"/>
      <c r="G311" s="728"/>
      <c r="H311" s="728"/>
    </row>
    <row r="312" spans="2:8" s="32" customFormat="1" ht="15">
      <c r="B312" s="750"/>
      <c r="C312" s="752"/>
      <c r="D312" s="754"/>
      <c r="E312" s="749"/>
      <c r="F312" s="749"/>
      <c r="G312" s="728"/>
      <c r="H312" s="728"/>
    </row>
    <row r="313" spans="2:8" s="32" customFormat="1" ht="15">
      <c r="B313" s="750"/>
      <c r="C313" s="755"/>
      <c r="D313" s="754"/>
      <c r="E313" s="756"/>
      <c r="F313" s="749"/>
      <c r="G313" s="728"/>
      <c r="H313" s="728"/>
    </row>
    <row r="314" spans="2:8" s="32" customFormat="1" ht="15">
      <c r="B314" s="750"/>
      <c r="C314" s="746"/>
      <c r="D314" s="754"/>
      <c r="E314" s="757"/>
      <c r="F314" s="749"/>
      <c r="G314" s="728"/>
      <c r="H314" s="728"/>
    </row>
    <row r="315" spans="2:8" s="32" customFormat="1" ht="15">
      <c r="B315" s="750"/>
      <c r="C315" s="758"/>
      <c r="D315" s="754"/>
      <c r="E315" s="754"/>
      <c r="F315" s="759"/>
      <c r="G315" s="728"/>
      <c r="H315" s="728"/>
    </row>
    <row r="316" spans="2:8" s="32" customFormat="1" ht="15">
      <c r="B316" s="734"/>
      <c r="C316" s="738"/>
      <c r="D316" s="760"/>
      <c r="E316" s="744"/>
      <c r="F316" s="744"/>
      <c r="G316" s="728"/>
      <c r="H316" s="728"/>
    </row>
    <row r="317" spans="2:8" s="32" customFormat="1" ht="15.75">
      <c r="B317" s="728"/>
      <c r="C317" s="742"/>
      <c r="D317" s="761"/>
      <c r="E317" s="762"/>
      <c r="F317" s="763"/>
      <c r="G317" s="728"/>
      <c r="H317" s="728"/>
    </row>
    <row r="318" spans="2:8" s="32" customFormat="1" ht="15">
      <c r="B318" s="741"/>
      <c r="C318" s="742"/>
      <c r="D318" s="764"/>
      <c r="E318" s="764"/>
      <c r="F318" s="765"/>
      <c r="G318" s="728"/>
      <c r="H318" s="728"/>
    </row>
    <row r="319" spans="2:8" s="32" customFormat="1" ht="15">
      <c r="B319" s="766"/>
      <c r="C319" s="252"/>
      <c r="D319" s="767"/>
      <c r="E319" s="768"/>
      <c r="F319" s="749"/>
      <c r="G319" s="728"/>
      <c r="H319" s="728"/>
    </row>
    <row r="320" spans="2:8" s="32" customFormat="1" ht="15">
      <c r="B320" s="766"/>
      <c r="C320" s="252"/>
      <c r="D320" s="767"/>
      <c r="E320" s="748"/>
      <c r="F320" s="749"/>
      <c r="G320" s="728"/>
      <c r="H320" s="728"/>
    </row>
    <row r="321" spans="2:8" s="32" customFormat="1" ht="15.75">
      <c r="B321" s="728"/>
      <c r="C321" s="742"/>
      <c r="D321" s="769"/>
      <c r="E321" s="762"/>
      <c r="F321" s="763"/>
      <c r="G321" s="728"/>
      <c r="H321" s="728"/>
    </row>
    <row r="322" spans="2:8" s="32" customFormat="1" ht="15.75">
      <c r="B322" s="741"/>
      <c r="C322" s="742"/>
      <c r="D322" s="770"/>
      <c r="E322" s="771"/>
      <c r="F322" s="772"/>
      <c r="G322" s="728"/>
      <c r="H322" s="728"/>
    </row>
    <row r="323" spans="2:8" s="32" customFormat="1" ht="15.75">
      <c r="B323" s="741"/>
      <c r="C323" s="742"/>
      <c r="D323" s="770"/>
      <c r="E323" s="771"/>
      <c r="F323" s="772"/>
      <c r="G323" s="728"/>
      <c r="H323" s="728"/>
    </row>
    <row r="324" spans="2:8" s="32" customFormat="1" ht="15.75">
      <c r="B324" s="734"/>
      <c r="C324" s="738"/>
      <c r="D324" s="739"/>
      <c r="E324" s="773"/>
      <c r="F324" s="740"/>
      <c r="G324" s="728"/>
      <c r="H324" s="728"/>
    </row>
    <row r="325" spans="2:8" s="32" customFormat="1" ht="15">
      <c r="B325" s="741"/>
      <c r="C325" s="742"/>
      <c r="D325" s="774"/>
      <c r="E325" s="775"/>
      <c r="F325" s="776"/>
      <c r="G325" s="728"/>
      <c r="H325" s="728"/>
    </row>
    <row r="326" spans="2:8" s="32" customFormat="1" ht="15">
      <c r="B326" s="750"/>
      <c r="C326" s="777"/>
      <c r="D326" s="747"/>
      <c r="E326" s="768"/>
      <c r="F326" s="749"/>
      <c r="G326" s="728"/>
      <c r="H326" s="728"/>
    </row>
    <row r="327" spans="2:8" s="32" customFormat="1" ht="15">
      <c r="B327" s="750"/>
      <c r="C327" s="777"/>
      <c r="D327" s="747"/>
      <c r="E327" s="768"/>
      <c r="F327" s="749"/>
      <c r="G327" s="728"/>
      <c r="H327" s="728"/>
    </row>
    <row r="328" spans="2:8" s="32" customFormat="1" ht="15">
      <c r="B328" s="778"/>
      <c r="C328" s="779"/>
      <c r="D328" s="774"/>
      <c r="E328" s="775"/>
      <c r="F328" s="780"/>
      <c r="G328" s="728"/>
      <c r="H328" s="728"/>
    </row>
    <row r="329" spans="2:8" s="32" customFormat="1" ht="15">
      <c r="B329" s="781"/>
      <c r="C329" s="782"/>
      <c r="D329" s="747"/>
      <c r="E329" s="768"/>
      <c r="F329" s="780"/>
      <c r="G329" s="728"/>
      <c r="H329" s="728"/>
    </row>
    <row r="330" spans="2:8" s="32" customFormat="1" ht="15">
      <c r="B330" s="781"/>
      <c r="C330" s="782"/>
      <c r="D330" s="747"/>
      <c r="E330" s="768"/>
      <c r="F330" s="780"/>
      <c r="G330" s="728"/>
      <c r="H330" s="728"/>
    </row>
    <row r="331" spans="2:8" s="32" customFormat="1" ht="15">
      <c r="B331" s="741"/>
      <c r="C331" s="783"/>
      <c r="D331" s="784"/>
      <c r="E331" s="784"/>
      <c r="F331" s="780"/>
      <c r="G331" s="728"/>
      <c r="H331" s="728"/>
    </row>
    <row r="332" spans="2:8" s="32" customFormat="1" ht="15">
      <c r="B332" s="785"/>
      <c r="C332" s="752"/>
      <c r="D332" s="748"/>
      <c r="E332" s="748"/>
      <c r="F332" s="749"/>
      <c r="G332" s="728"/>
      <c r="H332" s="728"/>
    </row>
    <row r="333" spans="2:8" s="32" customFormat="1" ht="15">
      <c r="B333" s="785"/>
      <c r="C333" s="752"/>
      <c r="D333" s="748"/>
      <c r="E333" s="748"/>
      <c r="F333" s="749"/>
      <c r="G333" s="728"/>
      <c r="H333" s="728"/>
    </row>
    <row r="334" spans="2:8" s="32" customFormat="1" ht="15">
      <c r="B334" s="785"/>
      <c r="C334" s="752"/>
      <c r="D334" s="748"/>
      <c r="E334" s="749"/>
      <c r="F334" s="749"/>
      <c r="G334" s="728"/>
      <c r="H334" s="728"/>
    </row>
    <row r="335" spans="2:8" s="32" customFormat="1" ht="15">
      <c r="B335" s="785"/>
      <c r="C335" s="752"/>
      <c r="D335" s="748"/>
      <c r="E335" s="748"/>
      <c r="F335" s="749"/>
      <c r="G335" s="728"/>
      <c r="H335" s="728"/>
    </row>
    <row r="336" spans="2:8" s="32" customFormat="1" ht="15">
      <c r="B336" s="785"/>
      <c r="C336" s="752"/>
      <c r="D336" s="748"/>
      <c r="E336" s="748"/>
      <c r="F336" s="749"/>
      <c r="G336" s="728"/>
      <c r="H336" s="728"/>
    </row>
    <row r="337" spans="2:8" s="32" customFormat="1" ht="15">
      <c r="B337" s="785"/>
      <c r="C337" s="752"/>
      <c r="D337" s="748"/>
      <c r="E337" s="748"/>
      <c r="F337" s="749"/>
      <c r="G337" s="728"/>
      <c r="H337" s="728"/>
    </row>
    <row r="338" spans="2:8" s="32" customFormat="1" ht="15.75">
      <c r="B338" s="734"/>
      <c r="C338" s="786"/>
      <c r="D338" s="787"/>
      <c r="E338" s="740"/>
      <c r="F338" s="740"/>
      <c r="G338" s="728"/>
      <c r="H338" s="728"/>
    </row>
    <row r="339" spans="2:8" s="32" customFormat="1" ht="15">
      <c r="B339" s="741"/>
      <c r="C339" s="788"/>
      <c r="D339" s="774"/>
      <c r="E339" s="774"/>
      <c r="F339" s="780"/>
      <c r="G339" s="728"/>
      <c r="H339" s="728"/>
    </row>
    <row r="340" spans="2:8" s="32" customFormat="1" ht="15">
      <c r="B340" s="750"/>
      <c r="C340" s="789"/>
      <c r="D340" s="747"/>
      <c r="E340" s="748"/>
      <c r="F340" s="749"/>
      <c r="G340" s="728"/>
      <c r="H340" s="728"/>
    </row>
    <row r="341" spans="2:8" s="32" customFormat="1" ht="15">
      <c r="B341" s="741"/>
      <c r="C341" s="790"/>
      <c r="D341" s="774"/>
      <c r="E341" s="784"/>
      <c r="F341" s="780"/>
      <c r="G341" s="728"/>
      <c r="H341" s="728"/>
    </row>
    <row r="342" spans="2:8" s="32" customFormat="1" ht="15">
      <c r="B342" s="741"/>
      <c r="C342" s="791"/>
      <c r="D342" s="774"/>
      <c r="E342" s="774"/>
      <c r="F342" s="776"/>
      <c r="G342" s="728"/>
      <c r="H342" s="728"/>
    </row>
    <row r="343" spans="2:8" s="32" customFormat="1" ht="15">
      <c r="B343" s="750"/>
      <c r="C343" s="755"/>
      <c r="D343" s="784"/>
      <c r="E343" s="780"/>
      <c r="F343" s="780"/>
      <c r="G343" s="728"/>
      <c r="H343" s="728"/>
    </row>
    <row r="344" spans="2:8" s="32" customFormat="1" ht="15">
      <c r="B344" s="750"/>
      <c r="C344" s="792"/>
      <c r="D344" s="747"/>
      <c r="E344" s="749"/>
      <c r="F344" s="749"/>
      <c r="G344" s="728"/>
      <c r="H344" s="728"/>
    </row>
    <row r="345" spans="2:8" s="32" customFormat="1" ht="15">
      <c r="B345" s="750"/>
      <c r="C345" s="793"/>
      <c r="D345" s="747"/>
      <c r="E345" s="748"/>
      <c r="F345" s="749"/>
      <c r="G345" s="728"/>
      <c r="H345" s="728"/>
    </row>
    <row r="346" spans="2:8" s="32" customFormat="1" ht="15">
      <c r="B346" s="750"/>
      <c r="C346" s="793"/>
      <c r="D346" s="747"/>
      <c r="E346" s="784"/>
      <c r="F346" s="780"/>
      <c r="G346" s="728"/>
      <c r="H346" s="728"/>
    </row>
    <row r="347" spans="2:8" s="32" customFormat="1" ht="15">
      <c r="B347" s="750"/>
      <c r="C347" s="794"/>
      <c r="D347" s="747"/>
      <c r="E347" s="784"/>
      <c r="F347" s="780"/>
      <c r="G347" s="728"/>
      <c r="H347" s="728"/>
    </row>
    <row r="348" spans="2:8" s="32" customFormat="1" ht="15.75">
      <c r="B348" s="734"/>
      <c r="C348" s="795"/>
      <c r="D348" s="769"/>
      <c r="E348" s="769"/>
      <c r="F348" s="796"/>
      <c r="G348" s="728"/>
      <c r="H348" s="728"/>
    </row>
    <row r="349" spans="2:8" s="32" customFormat="1" ht="15">
      <c r="B349" s="741"/>
      <c r="C349" s="791"/>
      <c r="D349" s="747"/>
      <c r="E349" s="747"/>
      <c r="F349" s="759"/>
      <c r="G349" s="728"/>
      <c r="H349" s="728"/>
    </row>
    <row r="350" spans="2:8" s="32" customFormat="1" ht="15">
      <c r="B350" s="797"/>
      <c r="C350" s="746"/>
      <c r="D350" s="747"/>
      <c r="E350" s="747"/>
      <c r="F350" s="749"/>
      <c r="G350" s="728"/>
      <c r="H350" s="728"/>
    </row>
    <row r="351" spans="2:8" s="32" customFormat="1" ht="15">
      <c r="B351" s="797"/>
      <c r="C351" s="252"/>
      <c r="D351" s="747"/>
      <c r="E351" s="747"/>
      <c r="F351" s="749"/>
      <c r="G351" s="728"/>
      <c r="H351" s="728"/>
    </row>
    <row r="352" spans="2:8" s="32" customFormat="1" ht="15">
      <c r="B352" s="797"/>
      <c r="C352" s="252"/>
      <c r="D352" s="747"/>
      <c r="E352" s="747"/>
      <c r="F352" s="749"/>
      <c r="G352" s="728"/>
      <c r="H352" s="728"/>
    </row>
    <row r="353" spans="2:8" s="32" customFormat="1" ht="15">
      <c r="B353" s="750"/>
      <c r="C353" s="423"/>
      <c r="D353" s="747"/>
      <c r="E353" s="747"/>
      <c r="F353" s="759"/>
      <c r="G353" s="728"/>
      <c r="H353" s="728"/>
    </row>
    <row r="354" spans="2:8" s="32" customFormat="1" ht="15">
      <c r="B354" s="792"/>
      <c r="C354" s="792"/>
      <c r="D354" s="747"/>
      <c r="E354" s="747"/>
      <c r="F354" s="749"/>
      <c r="G354" s="728"/>
      <c r="H354" s="728"/>
    </row>
    <row r="355" spans="2:8" s="32" customFormat="1" ht="15">
      <c r="B355" s="798"/>
      <c r="C355" s="783"/>
      <c r="D355" s="747"/>
      <c r="E355" s="747"/>
      <c r="F355" s="759"/>
      <c r="G355" s="728"/>
      <c r="H355" s="728"/>
    </row>
    <row r="356" spans="2:8" s="32" customFormat="1" ht="15">
      <c r="B356" s="799"/>
      <c r="C356" s="750"/>
      <c r="D356" s="747"/>
      <c r="E356" s="800"/>
      <c r="F356" s="749"/>
      <c r="G356" s="728"/>
      <c r="H356" s="728"/>
    </row>
    <row r="357" spans="2:8" s="32" customFormat="1" ht="15">
      <c r="B357" s="799"/>
      <c r="C357" s="750"/>
      <c r="D357" s="747"/>
      <c r="E357" s="748"/>
      <c r="F357" s="749"/>
      <c r="G357" s="728"/>
      <c r="H357" s="728"/>
    </row>
    <row r="358" spans="2:8" s="32" customFormat="1" ht="15">
      <c r="B358" s="728"/>
      <c r="C358" s="801"/>
      <c r="D358" s="802"/>
      <c r="E358" s="802"/>
      <c r="F358" s="803"/>
      <c r="G358" s="728"/>
      <c r="H358" s="728"/>
    </row>
    <row r="359" spans="2:8" s="32" customFormat="1" ht="15.75">
      <c r="B359" s="804"/>
      <c r="C359" s="801"/>
      <c r="D359" s="739"/>
      <c r="E359" s="739"/>
      <c r="F359" s="740"/>
      <c r="G359" s="728"/>
      <c r="H359" s="728"/>
    </row>
    <row r="360" spans="2:8" s="32" customFormat="1" ht="15.75">
      <c r="B360" s="734"/>
      <c r="C360" s="795"/>
      <c r="D360" s="739"/>
      <c r="E360" s="773"/>
      <c r="F360" s="740"/>
      <c r="G360" s="728"/>
      <c r="H360" s="728"/>
    </row>
    <row r="361" spans="2:8" s="32" customFormat="1" ht="15.75">
      <c r="B361" s="741"/>
      <c r="C361" s="791"/>
      <c r="D361" s="739"/>
      <c r="E361" s="805"/>
      <c r="F361" s="749"/>
      <c r="G361" s="728"/>
      <c r="H361" s="728"/>
    </row>
    <row r="362" spans="2:8" s="32" customFormat="1" ht="15">
      <c r="B362" s="741"/>
      <c r="C362" s="783"/>
      <c r="D362" s="774"/>
      <c r="E362" s="774"/>
      <c r="F362" s="776"/>
      <c r="G362" s="728"/>
      <c r="H362" s="728"/>
    </row>
    <row r="363" spans="2:8" s="32" customFormat="1" ht="15">
      <c r="B363" s="750"/>
      <c r="C363" s="792"/>
      <c r="D363" s="747"/>
      <c r="E363" s="753"/>
      <c r="F363" s="749"/>
      <c r="G363" s="728"/>
      <c r="H363" s="728"/>
    </row>
    <row r="364" spans="2:8" s="32" customFormat="1" ht="15">
      <c r="B364" s="741"/>
      <c r="C364" s="791"/>
      <c r="D364" s="747"/>
      <c r="E364" s="800"/>
      <c r="F364" s="759"/>
      <c r="G364" s="728"/>
      <c r="H364" s="728"/>
    </row>
    <row r="365" spans="2:8" s="32" customFormat="1" ht="15">
      <c r="B365" s="750"/>
      <c r="C365" s="792"/>
      <c r="D365" s="747"/>
      <c r="E365" s="759"/>
      <c r="F365" s="759"/>
      <c r="G365" s="728"/>
      <c r="H365" s="728"/>
    </row>
    <row r="366" spans="2:8" s="32" customFormat="1" ht="15">
      <c r="B366" s="783"/>
      <c r="C366" s="791"/>
      <c r="D366" s="806"/>
      <c r="E366" s="807"/>
      <c r="F366" s="373"/>
      <c r="G366" s="728"/>
      <c r="H366" s="728"/>
    </row>
    <row r="367" spans="2:8" s="32" customFormat="1" ht="15">
      <c r="B367" s="794"/>
      <c r="C367" s="793"/>
      <c r="D367" s="455"/>
      <c r="E367" s="455"/>
      <c r="F367" s="808"/>
      <c r="G367" s="728"/>
      <c r="H367" s="728"/>
    </row>
    <row r="368" spans="2:8" s="32" customFormat="1" ht="15">
      <c r="B368" s="750"/>
      <c r="C368" s="755"/>
      <c r="D368" s="455"/>
      <c r="E368" s="455"/>
      <c r="F368" s="808"/>
      <c r="G368" s="728"/>
      <c r="H368" s="728"/>
    </row>
    <row r="369" spans="2:8" s="32" customFormat="1" ht="15">
      <c r="B369" s="750"/>
      <c r="C369" s="755"/>
      <c r="D369" s="455"/>
      <c r="E369" s="754"/>
      <c r="F369" s="759"/>
      <c r="G369" s="728"/>
      <c r="H369" s="728"/>
    </row>
    <row r="370" spans="2:8" s="32" customFormat="1" ht="15">
      <c r="B370" s="792"/>
      <c r="C370" s="755"/>
      <c r="D370" s="455"/>
      <c r="E370" s="754"/>
      <c r="F370" s="759"/>
      <c r="G370" s="728"/>
      <c r="H370" s="728"/>
    </row>
    <row r="371" spans="2:8" s="32" customFormat="1" ht="15">
      <c r="B371" s="792"/>
      <c r="C371" s="755"/>
      <c r="D371" s="455"/>
      <c r="E371" s="754"/>
      <c r="F371" s="759"/>
      <c r="G371" s="728"/>
      <c r="H371" s="728"/>
    </row>
    <row r="372" spans="2:8" s="32" customFormat="1" ht="15">
      <c r="B372" s="792"/>
      <c r="C372" s="755"/>
      <c r="D372" s="809"/>
      <c r="E372" s="754"/>
      <c r="F372" s="759"/>
      <c r="G372" s="728"/>
      <c r="H372" s="728"/>
    </row>
    <row r="373" spans="2:6" s="32" customFormat="1" ht="15">
      <c r="B373" s="27"/>
      <c r="C373" s="26"/>
      <c r="D373" s="5"/>
      <c r="E373" s="10"/>
      <c r="F373" s="33"/>
    </row>
    <row r="374" spans="2:6" s="32" customFormat="1" ht="15">
      <c r="B374" s="30"/>
      <c r="C374" s="26"/>
      <c r="D374" s="5"/>
      <c r="E374" s="10"/>
      <c r="F374" s="33"/>
    </row>
    <row r="375" spans="2:6" s="32" customFormat="1" ht="15">
      <c r="B375" s="30"/>
      <c r="C375" s="26"/>
      <c r="D375" s="34"/>
      <c r="E375" s="34"/>
      <c r="F375" s="44"/>
    </row>
    <row r="376" spans="2:6" s="32" customFormat="1" ht="15">
      <c r="B376" s="30"/>
      <c r="C376" s="25"/>
      <c r="D376" s="5"/>
      <c r="E376" s="11"/>
      <c r="F376" s="33"/>
    </row>
    <row r="377" spans="2:6" s="32" customFormat="1" ht="15">
      <c r="B377" s="30"/>
      <c r="C377" s="25"/>
      <c r="D377" s="34"/>
      <c r="E377" s="34"/>
      <c r="F377" s="33"/>
    </row>
    <row r="378" spans="2:6" s="32" customFormat="1" ht="15">
      <c r="B378" s="36"/>
      <c r="C378" s="29"/>
      <c r="D378" s="5"/>
      <c r="E378" s="5"/>
      <c r="F378" s="7"/>
    </row>
    <row r="379" spans="2:6" s="32" customFormat="1" ht="15">
      <c r="B379" s="36"/>
      <c r="C379" s="37"/>
      <c r="D379" s="5"/>
      <c r="E379" s="33"/>
      <c r="F379" s="33"/>
    </row>
    <row r="380" spans="2:6" s="32" customFormat="1" ht="15">
      <c r="B380" s="36"/>
      <c r="C380" s="37"/>
      <c r="D380" s="5"/>
      <c r="E380" s="33"/>
      <c r="F380" s="33"/>
    </row>
    <row r="381" spans="2:6" s="32" customFormat="1" ht="15.75">
      <c r="B381" s="16"/>
      <c r="C381" s="28"/>
      <c r="D381" s="8"/>
      <c r="E381" s="8"/>
      <c r="F381" s="21"/>
    </row>
    <row r="382" spans="2:6" s="32" customFormat="1" ht="15">
      <c r="B382" s="18"/>
      <c r="C382" s="23"/>
      <c r="D382" s="34"/>
      <c r="E382" s="38"/>
      <c r="F382" s="33"/>
    </row>
    <row r="383" spans="2:6" s="32" customFormat="1" ht="15.75">
      <c r="B383" s="16"/>
      <c r="C383" s="28"/>
      <c r="D383" s="34"/>
      <c r="E383" s="8"/>
      <c r="F383" s="21"/>
    </row>
    <row r="384" spans="2:6" s="32" customFormat="1" ht="15">
      <c r="B384" s="18"/>
      <c r="C384" s="39"/>
      <c r="D384" s="34"/>
      <c r="E384" s="4"/>
      <c r="F384" s="33"/>
    </row>
    <row r="385" spans="2:6" s="32" customFormat="1" ht="15.75">
      <c r="B385" s="16"/>
      <c r="C385" s="28"/>
      <c r="D385" s="45"/>
      <c r="E385" s="40"/>
      <c r="F385" s="63"/>
    </row>
    <row r="386" spans="2:6" s="32" customFormat="1" ht="15">
      <c r="B386" s="18"/>
      <c r="C386" s="23"/>
      <c r="D386" s="34"/>
      <c r="E386" s="35"/>
      <c r="F386" s="44"/>
    </row>
    <row r="387" spans="2:6" s="32" customFormat="1" ht="15">
      <c r="B387" s="30"/>
      <c r="C387" s="26"/>
      <c r="D387" s="5"/>
      <c r="E387" s="35"/>
      <c r="F387" s="33"/>
    </row>
    <row r="388" spans="2:6" s="32" customFormat="1" ht="15">
      <c r="B388" s="30"/>
      <c r="C388" s="26"/>
      <c r="D388" s="11"/>
      <c r="E388" s="7"/>
      <c r="F388" s="33"/>
    </row>
    <row r="389" spans="2:6" s="32" customFormat="1" ht="15">
      <c r="B389" s="42"/>
      <c r="C389" s="23"/>
      <c r="D389" s="34"/>
      <c r="E389" s="35"/>
      <c r="F389" s="44"/>
    </row>
    <row r="390" spans="2:6" s="32" customFormat="1" ht="15">
      <c r="B390" s="30"/>
      <c r="C390" s="26"/>
      <c r="D390" s="65"/>
      <c r="E390" s="43"/>
      <c r="F390" s="24"/>
    </row>
    <row r="391" spans="2:6" s="32" customFormat="1" ht="15">
      <c r="B391" s="30"/>
      <c r="C391" s="25"/>
      <c r="D391" s="20"/>
      <c r="E391" s="38"/>
      <c r="F391" s="33"/>
    </row>
    <row r="392" spans="2:6" s="32" customFormat="1" ht="15">
      <c r="B392" s="30"/>
      <c r="C392" s="25"/>
      <c r="D392" s="20"/>
      <c r="E392" s="44"/>
      <c r="F392" s="33"/>
    </row>
    <row r="393" spans="2:6" s="32" customFormat="1" ht="15.75">
      <c r="B393" s="16"/>
      <c r="C393" s="28"/>
      <c r="D393" s="45"/>
      <c r="E393" s="45"/>
      <c r="F393" s="63"/>
    </row>
    <row r="394" spans="2:6" s="32" customFormat="1" ht="15">
      <c r="B394" s="18"/>
      <c r="C394" s="46"/>
      <c r="D394" s="34"/>
      <c r="E394" s="34"/>
      <c r="F394" s="44"/>
    </row>
    <row r="395" spans="2:6" s="32" customFormat="1" ht="15">
      <c r="B395" s="30"/>
      <c r="C395" s="26"/>
      <c r="D395" s="20"/>
      <c r="E395" s="38"/>
      <c r="F395" s="33"/>
    </row>
    <row r="396" spans="2:6" s="32" customFormat="1" ht="15.75">
      <c r="B396" s="16"/>
      <c r="C396" s="28"/>
      <c r="D396" s="45"/>
      <c r="E396" s="40"/>
      <c r="F396" s="63"/>
    </row>
    <row r="397" spans="2:6" s="32" customFormat="1" ht="15">
      <c r="B397" s="36"/>
      <c r="C397" s="29"/>
      <c r="D397" s="5"/>
      <c r="E397" s="47"/>
      <c r="F397" s="7"/>
    </row>
    <row r="398" spans="2:6" s="32" customFormat="1" ht="15.75">
      <c r="B398" s="30"/>
      <c r="C398" s="25"/>
      <c r="D398" s="45"/>
      <c r="E398" s="47"/>
      <c r="F398" s="33"/>
    </row>
    <row r="399" spans="2:6" s="32" customFormat="1" ht="15.75">
      <c r="B399" s="30"/>
      <c r="C399" s="26"/>
      <c r="D399" s="45"/>
      <c r="E399" s="47"/>
      <c r="F399" s="33"/>
    </row>
    <row r="400" spans="2:6" s="32" customFormat="1" ht="15">
      <c r="B400" s="36"/>
      <c r="C400" s="29"/>
      <c r="D400" s="5"/>
      <c r="E400" s="47"/>
      <c r="F400" s="33"/>
    </row>
    <row r="401" spans="2:6" s="32" customFormat="1" ht="15">
      <c r="B401" s="36"/>
      <c r="C401" s="26"/>
      <c r="D401" s="5"/>
      <c r="E401" s="47"/>
      <c r="F401" s="33"/>
    </row>
    <row r="402" spans="2:6" s="32" customFormat="1" ht="15">
      <c r="B402" s="27"/>
      <c r="C402" s="9"/>
      <c r="D402" s="5"/>
      <c r="E402" s="47"/>
      <c r="F402" s="33"/>
    </row>
    <row r="403" spans="2:6" s="32" customFormat="1" ht="15">
      <c r="B403" s="48"/>
      <c r="C403" s="9"/>
      <c r="D403" s="5"/>
      <c r="E403" s="47"/>
      <c r="F403" s="33"/>
    </row>
    <row r="404" spans="2:6" s="32" customFormat="1" ht="15">
      <c r="B404" s="48"/>
      <c r="C404" s="9"/>
      <c r="D404" s="5"/>
      <c r="E404" s="47"/>
      <c r="F404" s="33"/>
    </row>
    <row r="405" spans="2:6" s="32" customFormat="1" ht="15">
      <c r="B405" s="27"/>
      <c r="C405" s="29"/>
      <c r="D405" s="5"/>
      <c r="E405" s="47"/>
      <c r="F405" s="7"/>
    </row>
    <row r="406" spans="2:6" s="32" customFormat="1" ht="15">
      <c r="B406" s="30"/>
      <c r="C406" s="25"/>
      <c r="D406" s="5"/>
      <c r="E406" s="47"/>
      <c r="F406" s="33"/>
    </row>
    <row r="407" spans="2:6" s="32" customFormat="1" ht="15">
      <c r="B407" s="30"/>
      <c r="C407" s="25"/>
      <c r="D407" s="5"/>
      <c r="E407" s="47"/>
      <c r="F407" s="33"/>
    </row>
    <row r="408" spans="2:6" s="32" customFormat="1" ht="15">
      <c r="B408" s="27"/>
      <c r="C408" s="29"/>
      <c r="D408" s="5"/>
      <c r="E408" s="47"/>
      <c r="F408" s="33"/>
    </row>
    <row r="409" spans="2:6" s="32" customFormat="1" ht="15">
      <c r="B409" s="27"/>
      <c r="C409" s="29"/>
      <c r="D409" s="5"/>
      <c r="E409" s="47"/>
      <c r="F409" s="33"/>
    </row>
    <row r="410" spans="2:6" s="32" customFormat="1" ht="15">
      <c r="B410" s="27"/>
      <c r="C410" s="29"/>
      <c r="D410" s="5"/>
      <c r="E410" s="47"/>
      <c r="F410" s="33"/>
    </row>
    <row r="411" spans="2:6" s="32" customFormat="1" ht="15">
      <c r="B411" s="27"/>
      <c r="C411" s="26"/>
      <c r="D411" s="5"/>
      <c r="E411" s="47"/>
      <c r="F411" s="33"/>
    </row>
    <row r="412" spans="2:6" s="32" customFormat="1" ht="15">
      <c r="B412" s="27"/>
      <c r="C412" s="29"/>
      <c r="D412" s="5"/>
      <c r="E412" s="47"/>
      <c r="F412" s="7"/>
    </row>
    <row r="413" spans="2:6" s="32" customFormat="1" ht="15">
      <c r="B413" s="27"/>
      <c r="C413" s="26"/>
      <c r="D413" s="20"/>
      <c r="E413" s="49"/>
      <c r="F413" s="12"/>
    </row>
    <row r="414" spans="2:6" s="32" customFormat="1" ht="15">
      <c r="B414" s="30"/>
      <c r="C414" s="25"/>
      <c r="D414" s="5"/>
      <c r="E414" s="35"/>
      <c r="F414" s="33"/>
    </row>
    <row r="415" spans="2:6" s="32" customFormat="1" ht="15">
      <c r="B415" s="30"/>
      <c r="C415" s="25"/>
      <c r="D415" s="5"/>
      <c r="E415" s="35"/>
      <c r="F415" s="33"/>
    </row>
    <row r="416" spans="2:6" s="32" customFormat="1" ht="15">
      <c r="B416" s="30"/>
      <c r="C416" s="25"/>
      <c r="D416" s="5"/>
      <c r="E416" s="35"/>
      <c r="F416" s="33"/>
    </row>
    <row r="417" spans="2:6" s="32" customFormat="1" ht="15">
      <c r="B417" s="30"/>
      <c r="C417" s="25"/>
      <c r="D417" s="5"/>
      <c r="E417" s="35"/>
      <c r="F417" s="33"/>
    </row>
    <row r="418" spans="2:6" s="32" customFormat="1" ht="15">
      <c r="B418" s="30"/>
      <c r="C418" s="25"/>
      <c r="D418" s="5"/>
      <c r="E418" s="35"/>
      <c r="F418" s="33"/>
    </row>
    <row r="419" spans="2:6" s="32" customFormat="1" ht="15">
      <c r="B419" s="30"/>
      <c r="C419" s="25"/>
      <c r="D419" s="5"/>
      <c r="E419" s="31"/>
      <c r="F419" s="33"/>
    </row>
    <row r="420" spans="2:6" s="32" customFormat="1" ht="15">
      <c r="B420" s="30"/>
      <c r="C420" s="25"/>
      <c r="D420" s="5"/>
      <c r="E420" s="31"/>
      <c r="F420" s="33"/>
    </row>
    <row r="421" spans="2:6" s="32" customFormat="1" ht="15">
      <c r="B421" s="30"/>
      <c r="C421" s="25"/>
      <c r="D421" s="5"/>
      <c r="E421" s="31"/>
      <c r="F421" s="33"/>
    </row>
    <row r="422" spans="2:6" s="32" customFormat="1" ht="15">
      <c r="B422" s="30"/>
      <c r="C422" s="25"/>
      <c r="D422" s="5"/>
      <c r="E422" s="31"/>
      <c r="F422" s="33"/>
    </row>
    <row r="423" spans="2:6" s="32" customFormat="1" ht="15">
      <c r="B423" s="30"/>
      <c r="C423" s="25"/>
      <c r="D423" s="5"/>
      <c r="E423" s="31"/>
      <c r="F423" s="33"/>
    </row>
    <row r="424" spans="2:6" s="32" customFormat="1" ht="15">
      <c r="B424" s="30"/>
      <c r="C424" s="25"/>
      <c r="D424" s="5"/>
      <c r="E424" s="31"/>
      <c r="F424" s="33"/>
    </row>
    <row r="425" spans="2:6" s="32" customFormat="1" ht="15">
      <c r="B425" s="30"/>
      <c r="C425" s="25"/>
      <c r="D425" s="5"/>
      <c r="E425" s="31"/>
      <c r="F425" s="33"/>
    </row>
    <row r="426" spans="2:6" s="32" customFormat="1" ht="15">
      <c r="B426" s="30"/>
      <c r="C426" s="25"/>
      <c r="D426" s="5"/>
      <c r="E426" s="31"/>
      <c r="F426" s="33"/>
    </row>
    <row r="427" spans="2:6" s="32" customFormat="1" ht="15">
      <c r="B427" s="30"/>
      <c r="C427" s="66"/>
      <c r="D427" s="11"/>
      <c r="E427" s="31"/>
      <c r="F427" s="33"/>
    </row>
    <row r="428" spans="2:6" s="32" customFormat="1" ht="15">
      <c r="B428" s="30"/>
      <c r="C428" s="25"/>
      <c r="D428" s="5"/>
      <c r="E428" s="31"/>
      <c r="F428" s="33"/>
    </row>
    <row r="429" spans="2:6" s="32" customFormat="1" ht="15">
      <c r="B429" s="30"/>
      <c r="C429" s="25"/>
      <c r="D429" s="5"/>
      <c r="E429" s="31"/>
      <c r="F429" s="33"/>
    </row>
    <row r="430" spans="2:6" s="32" customFormat="1" ht="15.75">
      <c r="B430" s="16"/>
      <c r="C430" s="1"/>
      <c r="D430" s="45"/>
      <c r="E430" s="40"/>
      <c r="F430" s="63"/>
    </row>
    <row r="431" spans="2:6" s="32" customFormat="1" ht="15">
      <c r="B431" s="18"/>
      <c r="C431" s="42"/>
      <c r="D431" s="34"/>
      <c r="E431" s="35"/>
      <c r="F431" s="44"/>
    </row>
    <row r="432" spans="2:6" s="32" customFormat="1" ht="15">
      <c r="B432" s="30"/>
      <c r="C432" s="26"/>
      <c r="D432" s="5"/>
      <c r="E432" s="31"/>
      <c r="F432" s="33"/>
    </row>
    <row r="433" spans="2:6" s="32" customFormat="1" ht="15.75">
      <c r="B433" s="18"/>
      <c r="C433" s="27"/>
      <c r="D433" s="5"/>
      <c r="E433" s="50"/>
      <c r="F433" s="74"/>
    </row>
    <row r="434" spans="2:6" s="32" customFormat="1" ht="15">
      <c r="B434" s="30"/>
      <c r="C434" s="19"/>
      <c r="D434" s="5"/>
      <c r="E434" s="15"/>
      <c r="F434" s="12"/>
    </row>
    <row r="435" spans="2:6" s="32" customFormat="1" ht="15">
      <c r="B435" s="30"/>
      <c r="C435" s="19"/>
      <c r="D435" s="5"/>
      <c r="E435" s="15"/>
      <c r="F435" s="12"/>
    </row>
    <row r="436" spans="2:6" s="32" customFormat="1" ht="15.75">
      <c r="B436" s="16"/>
      <c r="C436" s="1"/>
      <c r="D436" s="45"/>
      <c r="E436" s="45"/>
      <c r="F436" s="63"/>
    </row>
    <row r="437" spans="2:6" s="32" customFormat="1" ht="15">
      <c r="B437" s="30"/>
      <c r="C437" s="27"/>
      <c r="D437" s="5"/>
      <c r="E437" s="15"/>
      <c r="F437" s="12"/>
    </row>
    <row r="438" spans="3:6" s="32" customFormat="1" ht="15.75">
      <c r="C438" s="64"/>
      <c r="D438" s="41"/>
      <c r="E438" s="41"/>
      <c r="F438" s="63"/>
    </row>
    <row r="439" spans="2:6" s="32" customFormat="1" ht="15.75">
      <c r="B439" s="16"/>
      <c r="C439" s="67"/>
      <c r="D439" s="41"/>
      <c r="E439" s="63"/>
      <c r="F439" s="63"/>
    </row>
    <row r="440" spans="2:6" s="32" customFormat="1" ht="15.75">
      <c r="B440" s="16"/>
      <c r="C440" s="67"/>
      <c r="D440" s="41"/>
      <c r="E440" s="68"/>
      <c r="F440" s="63"/>
    </row>
    <row r="441" spans="2:6" s="32" customFormat="1" ht="15.75">
      <c r="B441" s="69"/>
      <c r="C441" s="1"/>
      <c r="D441" s="8"/>
      <c r="E441" s="17"/>
      <c r="F441" s="21"/>
    </row>
    <row r="442" spans="2:6" s="32" customFormat="1" ht="15.75">
      <c r="B442" s="27"/>
      <c r="C442" s="26"/>
      <c r="D442" s="8"/>
      <c r="E442" s="51"/>
      <c r="F442" s="14"/>
    </row>
    <row r="443" spans="2:6" s="32" customFormat="1" ht="15.75">
      <c r="B443" s="27"/>
      <c r="C443" s="26"/>
      <c r="D443" s="8"/>
      <c r="E443" s="51"/>
      <c r="F443" s="14"/>
    </row>
    <row r="444" spans="2:6" s="32" customFormat="1" ht="15.75">
      <c r="B444" s="27"/>
      <c r="C444" s="13"/>
      <c r="D444" s="8"/>
      <c r="E444" s="51"/>
      <c r="F444" s="14"/>
    </row>
    <row r="445" spans="2:6" s="32" customFormat="1" ht="15.75">
      <c r="B445" s="16"/>
      <c r="C445" s="1"/>
      <c r="D445" s="17"/>
      <c r="E445" s="17"/>
      <c r="F445" s="21"/>
    </row>
    <row r="446" spans="2:6" s="32" customFormat="1" ht="15">
      <c r="B446" s="42"/>
      <c r="C446" s="23"/>
      <c r="D446" s="47"/>
      <c r="E446" s="5"/>
      <c r="F446" s="7"/>
    </row>
    <row r="447" spans="2:6" s="32" customFormat="1" ht="15">
      <c r="B447" s="42"/>
      <c r="C447" s="23"/>
      <c r="D447" s="34"/>
      <c r="E447" s="4"/>
      <c r="F447" s="7"/>
    </row>
    <row r="448" spans="2:6" s="32" customFormat="1" ht="15">
      <c r="B448" s="27"/>
      <c r="C448" s="26"/>
      <c r="D448" s="34"/>
      <c r="E448" s="7"/>
      <c r="F448" s="7"/>
    </row>
    <row r="449" spans="2:6" s="32" customFormat="1" ht="15">
      <c r="B449" s="27"/>
      <c r="C449" s="26"/>
      <c r="D449" s="34"/>
      <c r="E449" s="4"/>
      <c r="F449" s="7"/>
    </row>
    <row r="450" spans="2:6" s="32" customFormat="1" ht="15">
      <c r="B450" s="42"/>
      <c r="C450" s="23"/>
      <c r="D450" s="34"/>
      <c r="E450" s="4"/>
      <c r="F450" s="7"/>
    </row>
    <row r="451" spans="2:6" s="32" customFormat="1" ht="15">
      <c r="B451" s="42"/>
      <c r="C451" s="23"/>
      <c r="D451" s="34"/>
      <c r="E451" s="7"/>
      <c r="F451" s="7"/>
    </row>
    <row r="452" spans="2:6" s="32" customFormat="1" ht="15">
      <c r="B452" s="42"/>
      <c r="C452" s="23"/>
      <c r="D452" s="34"/>
      <c r="E452" s="52"/>
      <c r="F452" s="7"/>
    </row>
    <row r="453" spans="2:6" s="32" customFormat="1" ht="15">
      <c r="B453" s="42"/>
      <c r="C453" s="23"/>
      <c r="D453" s="5"/>
      <c r="E453" s="4"/>
      <c r="F453" s="7"/>
    </row>
    <row r="454" spans="2:6" s="32" customFormat="1" ht="15">
      <c r="B454" s="19"/>
      <c r="C454" s="23"/>
      <c r="D454" s="47"/>
      <c r="E454" s="47"/>
      <c r="F454" s="7"/>
    </row>
    <row r="455" spans="2:6" s="32" customFormat="1" ht="15">
      <c r="B455" s="27"/>
      <c r="C455" s="29"/>
      <c r="D455" s="47"/>
      <c r="E455" s="5"/>
      <c r="F455" s="7"/>
    </row>
    <row r="456" spans="2:6" s="32" customFormat="1" ht="15">
      <c r="B456" s="27"/>
      <c r="C456" s="29"/>
      <c r="D456" s="47"/>
      <c r="E456" s="5"/>
      <c r="F456" s="7"/>
    </row>
    <row r="457" spans="2:6" s="32" customFormat="1" ht="15">
      <c r="B457" s="27"/>
      <c r="C457" s="29"/>
      <c r="D457" s="47"/>
      <c r="E457" s="5"/>
      <c r="F457" s="7"/>
    </row>
    <row r="458" spans="2:6" s="32" customFormat="1" ht="15">
      <c r="B458" s="19"/>
      <c r="C458" s="53"/>
      <c r="D458" s="47"/>
      <c r="E458" s="47"/>
      <c r="F458" s="7"/>
    </row>
    <row r="459" spans="2:6" s="32" customFormat="1" ht="15">
      <c r="B459" s="27"/>
      <c r="C459" s="13"/>
      <c r="D459" s="47"/>
      <c r="E459" s="5"/>
      <c r="F459" s="7"/>
    </row>
    <row r="460" spans="2:6" s="32" customFormat="1" ht="15">
      <c r="B460" s="27"/>
      <c r="C460" s="13"/>
      <c r="D460" s="47"/>
      <c r="E460" s="47"/>
      <c r="F460" s="7"/>
    </row>
    <row r="461" spans="2:6" s="32" customFormat="1" ht="15">
      <c r="B461" s="42"/>
      <c r="C461" s="23"/>
      <c r="D461" s="5"/>
      <c r="E461" s="4"/>
      <c r="F461" s="7"/>
    </row>
    <row r="462" spans="2:6" s="32" customFormat="1" ht="15.75">
      <c r="B462" s="16"/>
      <c r="C462" s="28"/>
      <c r="D462" s="40"/>
      <c r="E462" s="45"/>
      <c r="F462" s="63"/>
    </row>
    <row r="463" spans="2:6" s="32" customFormat="1" ht="15.75">
      <c r="B463" s="19"/>
      <c r="C463" s="23"/>
      <c r="D463" s="40"/>
      <c r="E463" s="40"/>
      <c r="F463" s="63"/>
    </row>
    <row r="464" spans="2:6" s="32" customFormat="1" ht="15.75">
      <c r="B464" s="36"/>
      <c r="C464" s="29"/>
      <c r="D464" s="40"/>
      <c r="E464" s="40"/>
      <c r="F464" s="63"/>
    </row>
    <row r="465" spans="2:6" s="32" customFormat="1" ht="15">
      <c r="B465" s="27"/>
      <c r="C465" s="26"/>
      <c r="D465" s="5"/>
      <c r="E465" s="5"/>
      <c r="F465" s="7"/>
    </row>
    <row r="466" spans="2:6" s="32" customFormat="1" ht="15">
      <c r="B466" s="27"/>
      <c r="C466" s="26"/>
      <c r="D466" s="5"/>
      <c r="E466" s="5"/>
      <c r="F466" s="7"/>
    </row>
    <row r="467" spans="2:6" s="32" customFormat="1" ht="15">
      <c r="B467" s="27"/>
      <c r="C467" s="26"/>
      <c r="D467" s="5"/>
      <c r="E467" s="5"/>
      <c r="F467" s="7"/>
    </row>
    <row r="468" spans="2:6" s="32" customFormat="1" ht="15">
      <c r="B468" s="27"/>
      <c r="C468" s="22"/>
      <c r="D468" s="5"/>
      <c r="E468" s="5"/>
      <c r="F468" s="7"/>
    </row>
    <row r="469" spans="2:6" s="32" customFormat="1" ht="15">
      <c r="B469" s="27"/>
      <c r="C469" s="26"/>
      <c r="D469" s="47"/>
      <c r="E469" s="5"/>
      <c r="F469" s="7"/>
    </row>
    <row r="470" spans="2:6" s="32" customFormat="1" ht="15">
      <c r="B470" s="27"/>
      <c r="C470" s="27"/>
      <c r="D470" s="5"/>
      <c r="E470" s="5"/>
      <c r="F470" s="7"/>
    </row>
    <row r="471" spans="2:6" s="32" customFormat="1" ht="15">
      <c r="B471" s="27"/>
      <c r="C471" s="26"/>
      <c r="D471" s="5"/>
      <c r="E471" s="5"/>
      <c r="F471" s="7"/>
    </row>
    <row r="472" spans="2:6" s="32" customFormat="1" ht="15">
      <c r="B472" s="27"/>
      <c r="C472" s="26"/>
      <c r="D472" s="5"/>
      <c r="E472" s="5"/>
      <c r="F472" s="7"/>
    </row>
    <row r="473" spans="2:6" s="32" customFormat="1" ht="15">
      <c r="B473" s="27"/>
      <c r="C473" s="26"/>
      <c r="D473" s="5"/>
      <c r="E473" s="5"/>
      <c r="F473" s="7"/>
    </row>
    <row r="474" spans="2:6" s="32" customFormat="1" ht="15">
      <c r="B474" s="27"/>
      <c r="C474" s="27"/>
      <c r="D474" s="5"/>
      <c r="E474" s="5"/>
      <c r="F474" s="7"/>
    </row>
    <row r="475" spans="2:6" s="32" customFormat="1" ht="15">
      <c r="B475" s="27"/>
      <c r="C475" s="22"/>
      <c r="D475" s="5"/>
      <c r="E475" s="5"/>
      <c r="F475" s="7"/>
    </row>
    <row r="476" spans="2:6" s="32" customFormat="1" ht="15">
      <c r="B476" s="27"/>
      <c r="C476" s="26"/>
      <c r="D476" s="5"/>
      <c r="E476" s="5"/>
      <c r="F476" s="7"/>
    </row>
    <row r="477" spans="2:6" s="32" customFormat="1" ht="15">
      <c r="B477" s="27"/>
      <c r="C477" s="26"/>
      <c r="D477" s="5"/>
      <c r="E477" s="5"/>
      <c r="F477" s="7"/>
    </row>
    <row r="478" spans="2:6" s="32" customFormat="1" ht="15">
      <c r="B478" s="27"/>
      <c r="C478" s="26"/>
      <c r="D478" s="5"/>
      <c r="E478" s="5"/>
      <c r="F478" s="7"/>
    </row>
    <row r="479" spans="2:6" s="32" customFormat="1" ht="15">
      <c r="B479" s="27"/>
      <c r="C479" s="26"/>
      <c r="D479" s="5"/>
      <c r="E479" s="5"/>
      <c r="F479" s="7"/>
    </row>
    <row r="480" spans="2:6" s="32" customFormat="1" ht="15">
      <c r="B480" s="42"/>
      <c r="C480" s="54"/>
      <c r="D480" s="34"/>
      <c r="E480" s="34"/>
      <c r="F480" s="44"/>
    </row>
    <row r="481" spans="2:6" s="32" customFormat="1" ht="15">
      <c r="B481" s="42"/>
      <c r="C481" s="23"/>
      <c r="D481" s="35"/>
      <c r="E481" s="34"/>
      <c r="F481" s="44"/>
    </row>
    <row r="482" spans="2:6" s="32" customFormat="1" ht="15">
      <c r="B482" s="27"/>
      <c r="C482" s="26"/>
      <c r="D482" s="35"/>
      <c r="E482" s="34"/>
      <c r="F482" s="44"/>
    </row>
    <row r="483" spans="2:6" s="32" customFormat="1" ht="15">
      <c r="B483" s="27"/>
      <c r="C483" s="26"/>
      <c r="D483" s="35"/>
      <c r="E483" s="34"/>
      <c r="F483" s="44"/>
    </row>
    <row r="484" spans="2:6" s="32" customFormat="1" ht="15">
      <c r="B484" s="27"/>
      <c r="C484" s="29"/>
      <c r="D484" s="34"/>
      <c r="E484" s="34"/>
      <c r="F484" s="44"/>
    </row>
    <row r="485" spans="2:6" s="32" customFormat="1" ht="15">
      <c r="B485" s="18"/>
      <c r="C485" s="46"/>
      <c r="D485" s="34"/>
      <c r="E485" s="34"/>
      <c r="F485" s="44"/>
    </row>
    <row r="486" spans="2:6" s="32" customFormat="1" ht="15">
      <c r="B486" s="18"/>
      <c r="C486" s="46"/>
      <c r="D486" s="34"/>
      <c r="E486" s="34"/>
      <c r="F486" s="44"/>
    </row>
    <row r="487" spans="2:6" s="32" customFormat="1" ht="15">
      <c r="B487" s="27"/>
      <c r="C487" s="29"/>
      <c r="D487" s="34"/>
      <c r="E487" s="34"/>
      <c r="F487" s="44"/>
    </row>
    <row r="488" spans="2:6" s="32" customFormat="1" ht="15">
      <c r="B488" s="18"/>
      <c r="C488" s="46"/>
      <c r="D488" s="34"/>
      <c r="E488" s="34"/>
      <c r="F488" s="44"/>
    </row>
    <row r="489" spans="2:6" s="32" customFormat="1" ht="15">
      <c r="B489" s="18"/>
      <c r="C489" s="46"/>
      <c r="D489" s="34"/>
      <c r="E489" s="34"/>
      <c r="F489" s="44"/>
    </row>
    <row r="490" spans="2:6" s="32" customFormat="1" ht="15.75">
      <c r="B490" s="1"/>
      <c r="C490" s="55"/>
      <c r="D490" s="17"/>
      <c r="E490" s="17"/>
      <c r="F490" s="21"/>
    </row>
    <row r="491" spans="2:6" s="32" customFormat="1" ht="15">
      <c r="B491" s="36"/>
      <c r="C491" s="56"/>
      <c r="D491" s="47"/>
      <c r="E491" s="7"/>
      <c r="F491" s="7"/>
    </row>
    <row r="492" spans="2:6" s="32" customFormat="1" ht="15.75">
      <c r="B492" s="16"/>
      <c r="C492" s="28"/>
      <c r="D492" s="40"/>
      <c r="E492" s="40"/>
      <c r="F492" s="63"/>
    </row>
    <row r="493" spans="2:6" s="32" customFormat="1" ht="15.75">
      <c r="B493" s="57"/>
      <c r="C493" s="58"/>
      <c r="D493" s="47"/>
      <c r="E493" s="45"/>
      <c r="F493" s="7"/>
    </row>
    <row r="494" spans="2:6" s="32" customFormat="1" ht="15">
      <c r="B494" s="57"/>
      <c r="C494" s="58"/>
      <c r="D494" s="47"/>
      <c r="E494" s="47"/>
      <c r="F494" s="7"/>
    </row>
    <row r="495" spans="2:6" s="32" customFormat="1" ht="15">
      <c r="B495" s="19"/>
      <c r="C495" s="23"/>
      <c r="D495" s="34"/>
      <c r="E495" s="59"/>
      <c r="F495" s="44"/>
    </row>
    <row r="496" spans="2:6" s="32" customFormat="1" ht="15">
      <c r="B496" s="27"/>
      <c r="C496" s="26"/>
      <c r="D496" s="5"/>
      <c r="E496" s="60"/>
      <c r="F496" s="7"/>
    </row>
    <row r="497" spans="2:6" s="32" customFormat="1" ht="15">
      <c r="B497" s="27"/>
      <c r="C497" s="26"/>
      <c r="D497" s="5"/>
      <c r="E497" s="60"/>
      <c r="F497" s="7"/>
    </row>
    <row r="498" spans="2:6" s="32" customFormat="1" ht="15">
      <c r="B498" s="27"/>
      <c r="C498" s="26"/>
      <c r="D498" s="5"/>
      <c r="E498" s="5"/>
      <c r="F498" s="7"/>
    </row>
    <row r="499" spans="2:6" s="32" customFormat="1" ht="15">
      <c r="B499" s="27"/>
      <c r="C499" s="61"/>
      <c r="D499" s="5"/>
      <c r="E499" s="7"/>
      <c r="F499" s="7"/>
    </row>
    <row r="500" spans="2:6" s="32" customFormat="1" ht="15">
      <c r="B500" s="27"/>
      <c r="C500" s="61"/>
      <c r="D500" s="5"/>
      <c r="E500" s="4"/>
      <c r="F500" s="7"/>
    </row>
    <row r="501" spans="2:6" s="32" customFormat="1" ht="15">
      <c r="B501" s="27"/>
      <c r="C501" s="61"/>
      <c r="D501" s="5"/>
      <c r="E501" s="4"/>
      <c r="F501" s="7"/>
    </row>
    <row r="502" spans="2:6" s="32" customFormat="1" ht="15">
      <c r="B502" s="27"/>
      <c r="C502" s="22"/>
      <c r="D502" s="5"/>
      <c r="E502" s="4"/>
      <c r="F502" s="7"/>
    </row>
    <row r="503" spans="2:6" s="32" customFormat="1" ht="15">
      <c r="B503" s="27"/>
      <c r="C503" s="22"/>
      <c r="D503" s="5"/>
      <c r="E503" s="4"/>
      <c r="F503" s="7"/>
    </row>
    <row r="504" spans="2:6" s="32" customFormat="1" ht="15">
      <c r="B504" s="27"/>
      <c r="C504" s="22"/>
      <c r="D504" s="5"/>
      <c r="E504" s="60"/>
      <c r="F504" s="7"/>
    </row>
    <row r="505" spans="2:6" s="32" customFormat="1" ht="15">
      <c r="B505" s="27"/>
      <c r="C505" s="61"/>
      <c r="D505" s="5"/>
      <c r="E505" s="4"/>
      <c r="F505" s="7"/>
    </row>
    <row r="506" spans="2:6" s="32" customFormat="1" ht="15">
      <c r="B506" s="27"/>
      <c r="C506" s="61"/>
      <c r="D506" s="5"/>
      <c r="E506" s="7"/>
      <c r="F506" s="7"/>
    </row>
    <row r="507" spans="2:6" s="32" customFormat="1" ht="15">
      <c r="B507" s="27"/>
      <c r="C507" s="61"/>
      <c r="D507" s="5"/>
      <c r="E507" s="4"/>
      <c r="F507" s="7"/>
    </row>
    <row r="508" spans="2:6" s="32" customFormat="1" ht="15">
      <c r="B508" s="27"/>
      <c r="C508" s="61"/>
      <c r="D508" s="5"/>
      <c r="E508" s="4"/>
      <c r="F508" s="7"/>
    </row>
    <row r="509" spans="2:6" s="32" customFormat="1" ht="15">
      <c r="B509" s="27"/>
      <c r="C509" s="61"/>
      <c r="D509" s="5"/>
      <c r="E509" s="4"/>
      <c r="F509" s="7"/>
    </row>
    <row r="510" spans="2:6" s="32" customFormat="1" ht="15">
      <c r="B510" s="27"/>
      <c r="C510" s="26"/>
      <c r="D510" s="5"/>
      <c r="E510" s="5"/>
      <c r="F510" s="7"/>
    </row>
    <row r="511" spans="2:6" s="32" customFormat="1" ht="15">
      <c r="B511" s="27"/>
      <c r="C511" s="61"/>
      <c r="D511" s="5"/>
      <c r="E511" s="4"/>
      <c r="F511" s="7"/>
    </row>
    <row r="512" spans="2:6" s="32" customFormat="1" ht="15">
      <c r="B512" s="27"/>
      <c r="C512" s="61"/>
      <c r="D512" s="5"/>
      <c r="E512" s="4"/>
      <c r="F512" s="7"/>
    </row>
    <row r="513" spans="2:6" s="32" customFormat="1" ht="15">
      <c r="B513" s="27"/>
      <c r="C513" s="61"/>
      <c r="D513" s="5"/>
      <c r="E513" s="4"/>
      <c r="F513" s="7"/>
    </row>
    <row r="514" spans="2:6" s="32" customFormat="1" ht="15">
      <c r="B514" s="27"/>
      <c r="C514" s="61"/>
      <c r="D514" s="5"/>
      <c r="E514" s="4"/>
      <c r="F514" s="7"/>
    </row>
    <row r="515" spans="2:6" s="32" customFormat="1" ht="15">
      <c r="B515" s="27"/>
      <c r="C515" s="26"/>
      <c r="D515" s="47"/>
      <c r="E515" s="4"/>
      <c r="F515" s="7"/>
    </row>
    <row r="516" spans="2:6" s="32" customFormat="1" ht="15">
      <c r="B516" s="27"/>
      <c r="C516" s="26"/>
      <c r="D516" s="47"/>
      <c r="E516" s="4"/>
      <c r="F516" s="7"/>
    </row>
    <row r="517" spans="2:6" s="32" customFormat="1" ht="15">
      <c r="B517" s="27"/>
      <c r="C517" s="26"/>
      <c r="D517" s="47"/>
      <c r="E517" s="47"/>
      <c r="F517" s="7"/>
    </row>
    <row r="518" spans="2:6" s="32" customFormat="1" ht="15">
      <c r="B518" s="27"/>
      <c r="C518" s="25"/>
      <c r="D518" s="47"/>
      <c r="E518" s="4"/>
      <c r="F518" s="7"/>
    </row>
    <row r="519" spans="2:6" s="32" customFormat="1" ht="15">
      <c r="B519" s="27"/>
      <c r="C519" s="25"/>
      <c r="D519" s="47"/>
      <c r="E519" s="4"/>
      <c r="F519" s="7"/>
    </row>
    <row r="520" spans="2:6" s="32" customFormat="1" ht="15">
      <c r="B520" s="27"/>
      <c r="C520" s="26"/>
      <c r="D520" s="47"/>
      <c r="E520" s="4"/>
      <c r="F520" s="7"/>
    </row>
    <row r="521" spans="2:6" s="32" customFormat="1" ht="15">
      <c r="B521" s="27"/>
      <c r="C521" s="26"/>
      <c r="D521" s="47"/>
      <c r="E521" s="4"/>
      <c r="F521" s="7"/>
    </row>
    <row r="522" spans="2:6" s="32" customFormat="1" ht="15.75">
      <c r="B522" s="16"/>
      <c r="C522" s="28"/>
      <c r="D522" s="45"/>
      <c r="E522" s="45"/>
      <c r="F522" s="73"/>
    </row>
    <row r="523" spans="2:6" s="32" customFormat="1" ht="15">
      <c r="B523" s="27"/>
      <c r="C523" s="29"/>
      <c r="D523" s="5"/>
      <c r="E523" s="10"/>
      <c r="F523" s="33"/>
    </row>
    <row r="524" spans="3:6" s="32" customFormat="1" ht="15.75">
      <c r="C524" s="64"/>
      <c r="D524" s="63"/>
      <c r="E524" s="63"/>
      <c r="F524" s="63"/>
    </row>
    <row r="525" spans="3:6" s="32" customFormat="1" ht="15.75">
      <c r="C525" s="64"/>
      <c r="D525" s="41"/>
      <c r="E525" s="41"/>
      <c r="F525" s="63"/>
    </row>
    <row r="526" spans="2:6" s="32" customFormat="1" ht="15">
      <c r="B526" s="16"/>
      <c r="C526" s="55"/>
      <c r="D526" s="10"/>
      <c r="E526" s="33"/>
      <c r="F526" s="33"/>
    </row>
    <row r="527" spans="2:6" s="32" customFormat="1" ht="15">
      <c r="B527" s="27"/>
      <c r="C527" s="25"/>
      <c r="D527" s="5"/>
      <c r="E527" s="47"/>
      <c r="F527" s="33"/>
    </row>
    <row r="528" spans="2:6" s="32" customFormat="1" ht="15">
      <c r="B528" s="27"/>
      <c r="C528" s="25"/>
      <c r="D528" s="5"/>
      <c r="E528" s="31"/>
      <c r="F528" s="33"/>
    </row>
    <row r="529" spans="2:6" s="32" customFormat="1" ht="15">
      <c r="B529" s="27"/>
      <c r="C529" s="25"/>
      <c r="D529" s="5"/>
      <c r="E529" s="33"/>
      <c r="F529" s="33"/>
    </row>
    <row r="530" spans="2:6" s="32" customFormat="1" ht="15">
      <c r="B530" s="27"/>
      <c r="C530" s="25"/>
      <c r="D530" s="5"/>
      <c r="E530" s="7"/>
      <c r="F530" s="33"/>
    </row>
    <row r="531" spans="2:6" s="32" customFormat="1" ht="15">
      <c r="B531" s="27"/>
      <c r="C531" s="25"/>
      <c r="D531" s="5"/>
      <c r="E531" s="62"/>
      <c r="F531" s="33"/>
    </row>
    <row r="532" spans="2:6" s="32" customFormat="1" ht="15">
      <c r="B532" s="27"/>
      <c r="C532" s="25"/>
      <c r="D532" s="5"/>
      <c r="E532" s="10"/>
      <c r="F532" s="33"/>
    </row>
    <row r="533" spans="3:6" s="32" customFormat="1" ht="15.75">
      <c r="C533" s="64"/>
      <c r="D533" s="63"/>
      <c r="E533" s="63"/>
      <c r="F533" s="63"/>
    </row>
    <row r="534" spans="3:6" s="32" customFormat="1" ht="15.75">
      <c r="C534" s="70"/>
      <c r="D534" s="41"/>
      <c r="E534" s="63"/>
      <c r="F534" s="63"/>
    </row>
    <row r="542" ht="12.75">
      <c r="D542" t="s">
        <v>164</v>
      </c>
    </row>
  </sheetData>
  <sheetProtection/>
  <mergeCells count="11">
    <mergeCell ref="B2:H2"/>
    <mergeCell ref="B3:H3"/>
    <mergeCell ref="B4:H4"/>
    <mergeCell ref="B5:H5"/>
    <mergeCell ref="B6:H6"/>
    <mergeCell ref="D7:D9"/>
    <mergeCell ref="E7:E9"/>
    <mergeCell ref="B7:B9"/>
    <mergeCell ref="E302:F302"/>
    <mergeCell ref="F7:F9"/>
    <mergeCell ref="G7:H7"/>
  </mergeCells>
  <printOptions/>
  <pageMargins left="0.3937007874015748" right="0.3937007874015748" top="0.1968503937007874" bottom="0.2755905511811024" header="0" footer="0"/>
  <pageSetup fitToHeight="4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oleg</cp:lastModifiedBy>
  <cp:lastPrinted>2011-10-19T05:45:06Z</cp:lastPrinted>
  <dcterms:created xsi:type="dcterms:W3CDTF">2005-02-14T04:01:58Z</dcterms:created>
  <dcterms:modified xsi:type="dcterms:W3CDTF">2011-10-31T08:53:30Z</dcterms:modified>
  <cp:category/>
  <cp:version/>
  <cp:contentType/>
  <cp:contentStatus/>
</cp:coreProperties>
</file>